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_DATA\_ROZPOCTY\KROS_Křesomyslova\2020_04_15\"/>
    </mc:Choice>
  </mc:AlternateContent>
  <bookViews>
    <workbookView xWindow="0" yWindow="0" windowWidth="0" windowHeight="0"/>
  </bookViews>
  <sheets>
    <sheet name="Rekapitulace stavby" sheetId="1" r:id="rId1"/>
    <sheet name="VON - VON - Vedlejší a os..." sheetId="2" r:id="rId2"/>
    <sheet name="SO 131.2 - SO 131.2 - Kom..." sheetId="3" r:id="rId3"/>
    <sheet name="SO 135.2 - SO135.2 - Chod..." sheetId="4" r:id="rId4"/>
    <sheet name="SO136 - SO 136 - Mobiliář" sheetId="5" r:id="rId5"/>
    <sheet name="SO 231 - SO 231 - Opěrná zeď" sheetId="6" r:id="rId6"/>
    <sheet name="SO 432 - SO 432 - Přeložk..." sheetId="7" r:id="rId7"/>
    <sheet name="SO 433 - SO 433 - Přeložk..." sheetId="8" r:id="rId8"/>
    <sheet name="SO 435 - Úprava SSZ 4.061..." sheetId="9" r:id="rId9"/>
    <sheet name="SO 436 - SO 436 - Přeložk..." sheetId="10" r:id="rId10"/>
    <sheet name="SO 931 - SO 931 - DIO" sheetId="11" r:id="rId11"/>
  </sheets>
  <definedNames>
    <definedName name="_xlnm.Print_Area" localSheetId="0">'Rekapitulace stavby'!$D$4:$AO$76,'Rekapitulace stavby'!$C$82:$AQ$115</definedName>
    <definedName name="_xlnm.Print_Titles" localSheetId="0">'Rekapitulace stavby'!$92:$92</definedName>
    <definedName name="_xlnm._FilterDatabase" localSheetId="1" hidden="1">'VON - VON - Vedlejší a os...'!$C$125:$K$158</definedName>
    <definedName name="_xlnm.Print_Area" localSheetId="1">'VON - VON - Vedlejší a os...'!$C$4:$J$76,'VON - VON - Vedlejší a os...'!$C$82:$J$105,'VON - VON - Vedlejší a os...'!$C$111:$K$158</definedName>
    <definedName name="_xlnm.Print_Titles" localSheetId="1">'VON - VON - Vedlejší a os...'!$125:$125</definedName>
    <definedName name="_xlnm._FilterDatabase" localSheetId="2" hidden="1">'SO 131.2 - SO 131.2 - Kom...'!$C$127:$K$471</definedName>
    <definedName name="_xlnm.Print_Area" localSheetId="2">'SO 131.2 - SO 131.2 - Kom...'!$C$4:$J$76,'SO 131.2 - SO 131.2 - Kom...'!$C$82:$J$107,'SO 131.2 - SO 131.2 - Kom...'!$C$113:$K$471</definedName>
    <definedName name="_xlnm.Print_Titles" localSheetId="2">'SO 131.2 - SO 131.2 - Kom...'!$127:$127</definedName>
    <definedName name="_xlnm._FilterDatabase" localSheetId="3" hidden="1">'SO 135.2 - SO135.2 - Chod...'!$C$131:$K$310</definedName>
    <definedName name="_xlnm.Print_Area" localSheetId="3">'SO 135.2 - SO135.2 - Chod...'!$C$4:$J$76,'SO 135.2 - SO135.2 - Chod...'!$C$82:$J$111,'SO 135.2 - SO135.2 - Chod...'!$C$117:$K$310</definedName>
    <definedName name="_xlnm.Print_Titles" localSheetId="3">'SO 135.2 - SO135.2 - Chod...'!$131:$131</definedName>
    <definedName name="_xlnm._FilterDatabase" localSheetId="4" hidden="1">'SO136 - SO 136 - Mobiliář'!$C$122:$K$132</definedName>
    <definedName name="_xlnm.Print_Area" localSheetId="4">'SO136 - SO 136 - Mobiliář'!$C$4:$J$76,'SO136 - SO 136 - Mobiliář'!$C$82:$J$102,'SO136 - SO 136 - Mobiliář'!$C$108:$K$132</definedName>
    <definedName name="_xlnm.Print_Titles" localSheetId="4">'SO136 - SO 136 - Mobiliář'!$122:$122</definedName>
    <definedName name="_xlnm._FilterDatabase" localSheetId="5" hidden="1">'SO 231 - SO 231 - Opěrná zeď'!$C$128:$K$279</definedName>
    <definedName name="_xlnm.Print_Area" localSheetId="5">'SO 231 - SO 231 - Opěrná zeď'!$C$4:$J$76,'SO 231 - SO 231 - Opěrná zeď'!$C$82:$J$108,'SO 231 - SO 231 - Opěrná zeď'!$C$114:$K$279</definedName>
    <definedName name="_xlnm.Print_Titles" localSheetId="5">'SO 231 - SO 231 - Opěrná zeď'!$128:$128</definedName>
    <definedName name="_xlnm._FilterDatabase" localSheetId="6" hidden="1">'SO 432 - SO 432 - Přeložk...'!$C$126:$K$178</definedName>
    <definedName name="_xlnm.Print_Area" localSheetId="6">'SO 432 - SO 432 - Přeložk...'!$C$4:$J$76,'SO 432 - SO 432 - Přeložk...'!$C$82:$J$106,'SO 432 - SO 432 - Přeložk...'!$C$112:$K$178</definedName>
    <definedName name="_xlnm.Print_Titles" localSheetId="6">'SO 432 - SO 432 - Přeložk...'!$126:$126</definedName>
    <definedName name="_xlnm._FilterDatabase" localSheetId="7" hidden="1">'SO 433 - SO 433 - Přeložk...'!$C$128:$K$198</definedName>
    <definedName name="_xlnm.Print_Area" localSheetId="7">'SO 433 - SO 433 - Přeložk...'!$C$4:$J$76,'SO 433 - SO 433 - Přeložk...'!$C$82:$J$108,'SO 433 - SO 433 - Přeložk...'!$C$114:$K$198</definedName>
    <definedName name="_xlnm.Print_Titles" localSheetId="7">'SO 433 - SO 433 - Přeložk...'!$128:$128</definedName>
    <definedName name="_xlnm._FilterDatabase" localSheetId="8" hidden="1">'SO 435 - Úprava SSZ 4.061...'!$C$136:$K$363</definedName>
    <definedName name="_xlnm.Print_Area" localSheetId="8">'SO 435 - Úprava SSZ 4.061...'!$C$4:$J$76,'SO 435 - Úprava SSZ 4.061...'!$C$82:$J$116,'SO 435 - Úprava SSZ 4.061...'!$C$122:$K$363</definedName>
    <definedName name="_xlnm.Print_Titles" localSheetId="8">'SO 435 - Úprava SSZ 4.061...'!$136:$136</definedName>
    <definedName name="_xlnm._FilterDatabase" localSheetId="9" hidden="1">'SO 436 - SO 436 - Přeložk...'!$C$129:$K$210</definedName>
    <definedName name="_xlnm.Print_Area" localSheetId="9">'SO 436 - SO 436 - Přeložk...'!$C$4:$J$76,'SO 436 - SO 436 - Přeložk...'!$C$82:$J$109,'SO 436 - SO 436 - Přeložk...'!$C$115:$K$210</definedName>
    <definedName name="_xlnm.Print_Titles" localSheetId="9">'SO 436 - SO 436 - Přeložk...'!$129:$129</definedName>
    <definedName name="_xlnm._FilterDatabase" localSheetId="10" hidden="1">'SO 931 - SO 931 - DIO'!$C$125:$K$148</definedName>
    <definedName name="_xlnm.Print_Area" localSheetId="10">'SO 931 - SO 931 - DIO'!$C$4:$J$76,'SO 931 - SO 931 - DIO'!$C$82:$J$105,'SO 931 - SO 931 - DIO'!$C$111:$K$148</definedName>
    <definedName name="_xlnm.Print_Titles" localSheetId="10">'SO 931 - SO 931 - DIO'!$125:$125</definedName>
  </definedNames>
  <calcPr/>
</workbook>
</file>

<file path=xl/calcChain.xml><?xml version="1.0" encoding="utf-8"?>
<calcChain xmlns="http://schemas.openxmlformats.org/spreadsheetml/2006/main">
  <c i="11" l="1" r="J39"/>
  <c r="J38"/>
  <c i="1" r="AY114"/>
  <c i="11" r="J37"/>
  <c i="1" r="AX114"/>
  <c i="11" r="BI148"/>
  <c r="BH148"/>
  <c r="BG148"/>
  <c r="BF148"/>
  <c r="T148"/>
  <c r="T147"/>
  <c r="R148"/>
  <c r="R147"/>
  <c r="P148"/>
  <c r="P147"/>
  <c r="BI146"/>
  <c r="BH146"/>
  <c r="BG146"/>
  <c r="BF146"/>
  <c r="T146"/>
  <c r="T145"/>
  <c r="R146"/>
  <c r="R145"/>
  <c r="P146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T128"/>
  <c r="R129"/>
  <c r="R128"/>
  <c r="P129"/>
  <c r="P128"/>
  <c r="J123"/>
  <c r="F120"/>
  <c r="E118"/>
  <c r="J94"/>
  <c r="F91"/>
  <c r="E89"/>
  <c r="J23"/>
  <c r="E23"/>
  <c r="J122"/>
  <c r="J22"/>
  <c r="J20"/>
  <c r="E20"/>
  <c r="F94"/>
  <c r="J19"/>
  <c r="J17"/>
  <c r="E17"/>
  <c r="F122"/>
  <c r="J16"/>
  <c r="J14"/>
  <c r="J120"/>
  <c r="E7"/>
  <c r="E114"/>
  <c i="10" r="J39"/>
  <c r="J38"/>
  <c i="1" r="AY112"/>
  <c i="10" r="J37"/>
  <c i="1" r="AX112"/>
  <c i="10" r="BI208"/>
  <c r="BH208"/>
  <c r="BG208"/>
  <c r="BF208"/>
  <c r="T208"/>
  <c r="T207"/>
  <c r="R208"/>
  <c r="R207"/>
  <c r="P208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0"/>
  <c r="BH200"/>
  <c r="BG200"/>
  <c r="BF200"/>
  <c r="T200"/>
  <c r="R200"/>
  <c r="P200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1"/>
  <c r="BH171"/>
  <c r="BG171"/>
  <c r="BF171"/>
  <c r="T171"/>
  <c r="T170"/>
  <c r="R171"/>
  <c r="R170"/>
  <c r="P171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38"/>
  <c r="BH138"/>
  <c r="BG138"/>
  <c r="BF138"/>
  <c r="T138"/>
  <c r="T137"/>
  <c r="R138"/>
  <c r="R137"/>
  <c r="P138"/>
  <c r="P137"/>
  <c r="BI135"/>
  <c r="BH135"/>
  <c r="BG135"/>
  <c r="BF135"/>
  <c r="T135"/>
  <c r="R135"/>
  <c r="P135"/>
  <c r="BI133"/>
  <c r="BH133"/>
  <c r="BG133"/>
  <c r="BF133"/>
  <c r="T133"/>
  <c r="R133"/>
  <c r="P133"/>
  <c r="F124"/>
  <c r="E122"/>
  <c r="F91"/>
  <c r="E89"/>
  <c r="J26"/>
  <c r="E26"/>
  <c r="J127"/>
  <c r="J25"/>
  <c r="J23"/>
  <c r="E23"/>
  <c r="J126"/>
  <c r="J22"/>
  <c r="J20"/>
  <c r="E20"/>
  <c r="F127"/>
  <c r="J19"/>
  <c r="J17"/>
  <c r="E17"/>
  <c r="F93"/>
  <c r="J16"/>
  <c r="J14"/>
  <c r="J124"/>
  <c r="E7"/>
  <c r="E118"/>
  <c i="9" r="J39"/>
  <c r="J38"/>
  <c i="1" r="AY110"/>
  <c i="9" r="J37"/>
  <c i="1" r="AX110"/>
  <c i="9" r="BI363"/>
  <c r="BH363"/>
  <c r="BG363"/>
  <c r="BF363"/>
  <c r="T363"/>
  <c r="R363"/>
  <c r="P363"/>
  <c r="BI362"/>
  <c r="BH362"/>
  <c r="BG362"/>
  <c r="BF362"/>
  <c r="T362"/>
  <c r="R362"/>
  <c r="P362"/>
  <c r="BI361"/>
  <c r="BH361"/>
  <c r="BG361"/>
  <c r="BF361"/>
  <c r="T361"/>
  <c r="R361"/>
  <c r="P361"/>
  <c r="BI360"/>
  <c r="BH360"/>
  <c r="BG360"/>
  <c r="BF360"/>
  <c r="T360"/>
  <c r="R360"/>
  <c r="P360"/>
  <c r="BI359"/>
  <c r="BH359"/>
  <c r="BG359"/>
  <c r="BF359"/>
  <c r="T359"/>
  <c r="R359"/>
  <c r="P359"/>
  <c r="BI358"/>
  <c r="BH358"/>
  <c r="BG358"/>
  <c r="BF358"/>
  <c r="T358"/>
  <c r="R358"/>
  <c r="P358"/>
  <c r="BI357"/>
  <c r="BH357"/>
  <c r="BG357"/>
  <c r="BF357"/>
  <c r="T357"/>
  <c r="R357"/>
  <c r="P357"/>
  <c r="BI356"/>
  <c r="BH356"/>
  <c r="BG356"/>
  <c r="BF356"/>
  <c r="T356"/>
  <c r="R356"/>
  <c r="P356"/>
  <c r="BI355"/>
  <c r="BH355"/>
  <c r="BG355"/>
  <c r="BF355"/>
  <c r="T355"/>
  <c r="R355"/>
  <c r="P355"/>
  <c r="BI354"/>
  <c r="BH354"/>
  <c r="BG354"/>
  <c r="BF354"/>
  <c r="T354"/>
  <c r="R354"/>
  <c r="P354"/>
  <c r="BI353"/>
  <c r="BH353"/>
  <c r="BG353"/>
  <c r="BF353"/>
  <c r="T353"/>
  <c r="R353"/>
  <c r="P353"/>
  <c r="BI352"/>
  <c r="BH352"/>
  <c r="BG352"/>
  <c r="BF352"/>
  <c r="T352"/>
  <c r="R352"/>
  <c r="P352"/>
  <c r="BI351"/>
  <c r="BH351"/>
  <c r="BG351"/>
  <c r="BF351"/>
  <c r="T351"/>
  <c r="R351"/>
  <c r="P351"/>
  <c r="BI350"/>
  <c r="BH350"/>
  <c r="BG350"/>
  <c r="BF350"/>
  <c r="T350"/>
  <c r="R350"/>
  <c r="P350"/>
  <c r="BI349"/>
  <c r="BH349"/>
  <c r="BG349"/>
  <c r="BF349"/>
  <c r="T349"/>
  <c r="R349"/>
  <c r="P349"/>
  <c r="BI348"/>
  <c r="BH348"/>
  <c r="BG348"/>
  <c r="BF348"/>
  <c r="T348"/>
  <c r="R348"/>
  <c r="P348"/>
  <c r="BI347"/>
  <c r="BH347"/>
  <c r="BG347"/>
  <c r="BF347"/>
  <c r="T347"/>
  <c r="R347"/>
  <c r="P347"/>
  <c r="BI346"/>
  <c r="BH346"/>
  <c r="BG346"/>
  <c r="BF346"/>
  <c r="T346"/>
  <c r="R346"/>
  <c r="P346"/>
  <c r="BI345"/>
  <c r="BH345"/>
  <c r="BG345"/>
  <c r="BF345"/>
  <c r="T345"/>
  <c r="R345"/>
  <c r="P345"/>
  <c r="BI344"/>
  <c r="BH344"/>
  <c r="BG344"/>
  <c r="BF344"/>
  <c r="T344"/>
  <c r="R344"/>
  <c r="P344"/>
  <c r="BI343"/>
  <c r="BH343"/>
  <c r="BG343"/>
  <c r="BF343"/>
  <c r="T343"/>
  <c r="R343"/>
  <c r="P343"/>
  <c r="BI342"/>
  <c r="BH342"/>
  <c r="BG342"/>
  <c r="BF342"/>
  <c r="T342"/>
  <c r="R342"/>
  <c r="P342"/>
  <c r="BI341"/>
  <c r="BH341"/>
  <c r="BG341"/>
  <c r="BF341"/>
  <c r="T341"/>
  <c r="R341"/>
  <c r="P341"/>
  <c r="BI340"/>
  <c r="BH340"/>
  <c r="BG340"/>
  <c r="BF340"/>
  <c r="T340"/>
  <c r="R340"/>
  <c r="P340"/>
  <c r="BI339"/>
  <c r="BH339"/>
  <c r="BG339"/>
  <c r="BF339"/>
  <c r="T339"/>
  <c r="R339"/>
  <c r="P339"/>
  <c r="BI338"/>
  <c r="BH338"/>
  <c r="BG338"/>
  <c r="BF338"/>
  <c r="T338"/>
  <c r="R338"/>
  <c r="P338"/>
  <c r="BI337"/>
  <c r="BH337"/>
  <c r="BG337"/>
  <c r="BF337"/>
  <c r="T337"/>
  <c r="R337"/>
  <c r="P337"/>
  <c r="BI336"/>
  <c r="BH336"/>
  <c r="BG336"/>
  <c r="BF336"/>
  <c r="T336"/>
  <c r="R336"/>
  <c r="P336"/>
  <c r="BI335"/>
  <c r="BH335"/>
  <c r="BG335"/>
  <c r="BF335"/>
  <c r="T335"/>
  <c r="R335"/>
  <c r="P335"/>
  <c r="BI334"/>
  <c r="BH334"/>
  <c r="BG334"/>
  <c r="BF334"/>
  <c r="T334"/>
  <c r="R334"/>
  <c r="P334"/>
  <c r="BI332"/>
  <c r="BH332"/>
  <c r="BG332"/>
  <c r="BF332"/>
  <c r="T332"/>
  <c r="T331"/>
  <c r="R332"/>
  <c r="R331"/>
  <c r="P332"/>
  <c r="P331"/>
  <c r="BI330"/>
  <c r="BH330"/>
  <c r="BG330"/>
  <c r="BF330"/>
  <c r="T330"/>
  <c r="T329"/>
  <c r="R330"/>
  <c r="R329"/>
  <c r="P330"/>
  <c r="P329"/>
  <c r="BI328"/>
  <c r="BH328"/>
  <c r="BG328"/>
  <c r="BF328"/>
  <c r="T328"/>
  <c r="R328"/>
  <c r="P328"/>
  <c r="BI327"/>
  <c r="BH327"/>
  <c r="BG327"/>
  <c r="BF327"/>
  <c r="T327"/>
  <c r="R327"/>
  <c r="P327"/>
  <c r="BI326"/>
  <c r="BH326"/>
  <c r="BG326"/>
  <c r="BF326"/>
  <c r="T326"/>
  <c r="R326"/>
  <c r="P326"/>
  <c r="BI325"/>
  <c r="BH325"/>
  <c r="BG325"/>
  <c r="BF325"/>
  <c r="T325"/>
  <c r="R325"/>
  <c r="P325"/>
  <c r="BI324"/>
  <c r="BH324"/>
  <c r="BG324"/>
  <c r="BF324"/>
  <c r="T324"/>
  <c r="R324"/>
  <c r="P324"/>
  <c r="BI323"/>
  <c r="BH323"/>
  <c r="BG323"/>
  <c r="BF323"/>
  <c r="T323"/>
  <c r="R323"/>
  <c r="P323"/>
  <c r="BI322"/>
  <c r="BH322"/>
  <c r="BG322"/>
  <c r="BF322"/>
  <c r="T322"/>
  <c r="R322"/>
  <c r="P322"/>
  <c r="BI321"/>
  <c r="BH321"/>
  <c r="BG321"/>
  <c r="BF321"/>
  <c r="T321"/>
  <c r="R321"/>
  <c r="P321"/>
  <c r="BI318"/>
  <c r="BH318"/>
  <c r="BG318"/>
  <c r="BF318"/>
  <c r="T318"/>
  <c r="R318"/>
  <c r="P318"/>
  <c r="BI317"/>
  <c r="BH317"/>
  <c r="BG317"/>
  <c r="BF317"/>
  <c r="T317"/>
  <c r="R317"/>
  <c r="P317"/>
  <c r="BI314"/>
  <c r="BH314"/>
  <c r="BG314"/>
  <c r="BF314"/>
  <c r="T314"/>
  <c r="R314"/>
  <c r="P314"/>
  <c r="BI313"/>
  <c r="BH313"/>
  <c r="BG313"/>
  <c r="BF313"/>
  <c r="T313"/>
  <c r="R313"/>
  <c r="P313"/>
  <c r="BI312"/>
  <c r="BH312"/>
  <c r="BG312"/>
  <c r="BF312"/>
  <c r="T312"/>
  <c r="R312"/>
  <c r="P312"/>
  <c r="BI311"/>
  <c r="BH311"/>
  <c r="BG311"/>
  <c r="BF311"/>
  <c r="T311"/>
  <c r="R311"/>
  <c r="P311"/>
  <c r="BI310"/>
  <c r="BH310"/>
  <c r="BG310"/>
  <c r="BF310"/>
  <c r="T310"/>
  <c r="R310"/>
  <c r="P310"/>
  <c r="BI309"/>
  <c r="BH309"/>
  <c r="BG309"/>
  <c r="BF309"/>
  <c r="T309"/>
  <c r="R309"/>
  <c r="P309"/>
  <c r="BI308"/>
  <c r="BH308"/>
  <c r="BG308"/>
  <c r="BF308"/>
  <c r="T308"/>
  <c r="R308"/>
  <c r="P308"/>
  <c r="BI307"/>
  <c r="BH307"/>
  <c r="BG307"/>
  <c r="BF307"/>
  <c r="T307"/>
  <c r="R307"/>
  <c r="P307"/>
  <c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301"/>
  <c r="BH301"/>
  <c r="BG301"/>
  <c r="BF301"/>
  <c r="T301"/>
  <c r="R301"/>
  <c r="P301"/>
  <c r="BI300"/>
  <c r="BH300"/>
  <c r="BG300"/>
  <c r="BF300"/>
  <c r="T300"/>
  <c r="R300"/>
  <c r="P300"/>
  <c r="BI299"/>
  <c r="BH299"/>
  <c r="BG299"/>
  <c r="BF299"/>
  <c r="T299"/>
  <c r="R299"/>
  <c r="P299"/>
  <c r="BI298"/>
  <c r="BH298"/>
  <c r="BG298"/>
  <c r="BF298"/>
  <c r="T298"/>
  <c r="R298"/>
  <c r="P298"/>
  <c r="BI297"/>
  <c r="BH297"/>
  <c r="BG297"/>
  <c r="BF297"/>
  <c r="T297"/>
  <c r="R297"/>
  <c r="P297"/>
  <c r="BI296"/>
  <c r="BH296"/>
  <c r="BG296"/>
  <c r="BF296"/>
  <c r="T296"/>
  <c r="R296"/>
  <c r="P296"/>
  <c r="BI295"/>
  <c r="BH295"/>
  <c r="BG295"/>
  <c r="BF295"/>
  <c r="T295"/>
  <c r="R295"/>
  <c r="P295"/>
  <c r="BI294"/>
  <c r="BH294"/>
  <c r="BG294"/>
  <c r="BF294"/>
  <c r="T294"/>
  <c r="R294"/>
  <c r="P294"/>
  <c r="BI293"/>
  <c r="BH293"/>
  <c r="BG293"/>
  <c r="BF293"/>
  <c r="T293"/>
  <c r="R293"/>
  <c r="P293"/>
  <c r="BI292"/>
  <c r="BH292"/>
  <c r="BG292"/>
  <c r="BF292"/>
  <c r="T292"/>
  <c r="R292"/>
  <c r="P292"/>
  <c r="BI291"/>
  <c r="BH291"/>
  <c r="BG291"/>
  <c r="BF291"/>
  <c r="T291"/>
  <c r="R291"/>
  <c r="P291"/>
  <c r="BI290"/>
  <c r="BH290"/>
  <c r="BG290"/>
  <c r="BF290"/>
  <c r="T290"/>
  <c r="R290"/>
  <c r="P290"/>
  <c r="BI289"/>
  <c r="BH289"/>
  <c r="BG289"/>
  <c r="BF289"/>
  <c r="T289"/>
  <c r="R289"/>
  <c r="P289"/>
  <c r="BI288"/>
  <c r="BH288"/>
  <c r="BG288"/>
  <c r="BF288"/>
  <c r="T288"/>
  <c r="R288"/>
  <c r="P288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1"/>
  <c r="BH281"/>
  <c r="BG281"/>
  <c r="BF281"/>
  <c r="T281"/>
  <c r="R281"/>
  <c r="P281"/>
  <c r="BI280"/>
  <c r="BH280"/>
  <c r="BG280"/>
  <c r="BF280"/>
  <c r="T280"/>
  <c r="R280"/>
  <c r="P280"/>
  <c r="BI279"/>
  <c r="BH279"/>
  <c r="BG279"/>
  <c r="BF279"/>
  <c r="T279"/>
  <c r="R279"/>
  <c r="P279"/>
  <c r="BI278"/>
  <c r="BH278"/>
  <c r="BG278"/>
  <c r="BF278"/>
  <c r="T278"/>
  <c r="R278"/>
  <c r="P278"/>
  <c r="BI277"/>
  <c r="BH277"/>
  <c r="BG277"/>
  <c r="BF277"/>
  <c r="T277"/>
  <c r="R277"/>
  <c r="P277"/>
  <c r="BI276"/>
  <c r="BH276"/>
  <c r="BG276"/>
  <c r="BF276"/>
  <c r="T276"/>
  <c r="R276"/>
  <c r="P276"/>
  <c r="BI275"/>
  <c r="BH275"/>
  <c r="BG275"/>
  <c r="BF275"/>
  <c r="T275"/>
  <c r="R275"/>
  <c r="P275"/>
  <c r="BI274"/>
  <c r="BH274"/>
  <c r="BG274"/>
  <c r="BF274"/>
  <c r="T274"/>
  <c r="R274"/>
  <c r="P274"/>
  <c r="BI273"/>
  <c r="BH273"/>
  <c r="BG273"/>
  <c r="BF273"/>
  <c r="T273"/>
  <c r="R273"/>
  <c r="P273"/>
  <c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6"/>
  <c r="BH266"/>
  <c r="BG266"/>
  <c r="BF266"/>
  <c r="T266"/>
  <c r="R266"/>
  <c r="P266"/>
  <c r="BI265"/>
  <c r="BH265"/>
  <c r="BG265"/>
  <c r="BF265"/>
  <c r="T265"/>
  <c r="R265"/>
  <c r="P265"/>
  <c r="BI264"/>
  <c r="BH264"/>
  <c r="BG264"/>
  <c r="BF264"/>
  <c r="T264"/>
  <c r="R264"/>
  <c r="P264"/>
  <c r="BI263"/>
  <c r="BH263"/>
  <c r="BG263"/>
  <c r="BF263"/>
  <c r="T263"/>
  <c r="R263"/>
  <c r="P263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8"/>
  <c r="BH258"/>
  <c r="BG258"/>
  <c r="BF258"/>
  <c r="T258"/>
  <c r="R258"/>
  <c r="P258"/>
  <c r="BI257"/>
  <c r="BH257"/>
  <c r="BG257"/>
  <c r="BF257"/>
  <c r="T257"/>
  <c r="R257"/>
  <c r="P257"/>
  <c r="BI256"/>
  <c r="BH256"/>
  <c r="BG256"/>
  <c r="BF256"/>
  <c r="T256"/>
  <c r="R256"/>
  <c r="P256"/>
  <c r="BI255"/>
  <c r="BH255"/>
  <c r="BG255"/>
  <c r="BF255"/>
  <c r="T255"/>
  <c r="R255"/>
  <c r="P255"/>
  <c r="BI254"/>
  <c r="BH254"/>
  <c r="BG254"/>
  <c r="BF254"/>
  <c r="T254"/>
  <c r="R254"/>
  <c r="P254"/>
  <c r="BI253"/>
  <c r="BH253"/>
  <c r="BG253"/>
  <c r="BF253"/>
  <c r="T253"/>
  <c r="R253"/>
  <c r="P253"/>
  <c r="BI252"/>
  <c r="BH252"/>
  <c r="BG252"/>
  <c r="BF252"/>
  <c r="T252"/>
  <c r="R252"/>
  <c r="P252"/>
  <c r="BI251"/>
  <c r="BH251"/>
  <c r="BG251"/>
  <c r="BF251"/>
  <c r="T251"/>
  <c r="R251"/>
  <c r="P251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6"/>
  <c r="BH246"/>
  <c r="BG246"/>
  <c r="BF246"/>
  <c r="T246"/>
  <c r="R246"/>
  <c r="P246"/>
  <c r="BI245"/>
  <c r="BH245"/>
  <c r="BG245"/>
  <c r="BF245"/>
  <c r="T245"/>
  <c r="R245"/>
  <c r="P245"/>
  <c r="BI244"/>
  <c r="BH244"/>
  <c r="BG244"/>
  <c r="BF244"/>
  <c r="T244"/>
  <c r="R244"/>
  <c r="P244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7"/>
  <c r="BH237"/>
  <c r="BG237"/>
  <c r="BF237"/>
  <c r="T237"/>
  <c r="R237"/>
  <c r="P237"/>
  <c r="BI236"/>
  <c r="BH236"/>
  <c r="BG236"/>
  <c r="BF236"/>
  <c r="T236"/>
  <c r="R236"/>
  <c r="P236"/>
  <c r="BI235"/>
  <c r="BH235"/>
  <c r="BG235"/>
  <c r="BF235"/>
  <c r="T235"/>
  <c r="R235"/>
  <c r="P235"/>
  <c r="BI234"/>
  <c r="BH234"/>
  <c r="BG234"/>
  <c r="BF234"/>
  <c r="T234"/>
  <c r="R234"/>
  <c r="P234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6"/>
  <c r="BH226"/>
  <c r="BG226"/>
  <c r="BF226"/>
  <c r="T226"/>
  <c r="R226"/>
  <c r="P226"/>
  <c r="BI225"/>
  <c r="BH225"/>
  <c r="BG225"/>
  <c r="BF225"/>
  <c r="T225"/>
  <c r="R225"/>
  <c r="P225"/>
  <c r="BI224"/>
  <c r="BH224"/>
  <c r="BG224"/>
  <c r="BF224"/>
  <c r="T224"/>
  <c r="R224"/>
  <c r="P224"/>
  <c r="BI223"/>
  <c r="BH223"/>
  <c r="BG223"/>
  <c r="BF223"/>
  <c r="T223"/>
  <c r="R223"/>
  <c r="P223"/>
  <c r="BI222"/>
  <c r="BH222"/>
  <c r="BG222"/>
  <c r="BF222"/>
  <c r="T222"/>
  <c r="R222"/>
  <c r="P222"/>
  <c r="BI221"/>
  <c r="BH221"/>
  <c r="BG221"/>
  <c r="BF221"/>
  <c r="T221"/>
  <c r="R221"/>
  <c r="P221"/>
  <c r="BI220"/>
  <c r="BH220"/>
  <c r="BG220"/>
  <c r="BF220"/>
  <c r="T220"/>
  <c r="R220"/>
  <c r="P220"/>
  <c r="BI219"/>
  <c r="BH219"/>
  <c r="BG219"/>
  <c r="BF219"/>
  <c r="T219"/>
  <c r="R219"/>
  <c r="P219"/>
  <c r="BI218"/>
  <c r="BH218"/>
  <c r="BG218"/>
  <c r="BF218"/>
  <c r="T218"/>
  <c r="R218"/>
  <c r="P218"/>
  <c r="BI217"/>
  <c r="BH217"/>
  <c r="BG217"/>
  <c r="BF217"/>
  <c r="T217"/>
  <c r="R217"/>
  <c r="P217"/>
  <c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5"/>
  <c r="BH195"/>
  <c r="BG195"/>
  <c r="BF195"/>
  <c r="T195"/>
  <c r="R195"/>
  <c r="P195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7"/>
  <c r="BH187"/>
  <c r="BG187"/>
  <c r="BF187"/>
  <c r="T187"/>
  <c r="R187"/>
  <c r="P187"/>
  <c r="BI186"/>
  <c r="BH186"/>
  <c r="BG186"/>
  <c r="BF186"/>
  <c r="T186"/>
  <c r="R186"/>
  <c r="P186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J134"/>
  <c r="J133"/>
  <c r="F131"/>
  <c r="E129"/>
  <c r="J94"/>
  <c r="J93"/>
  <c r="F91"/>
  <c r="E89"/>
  <c r="J20"/>
  <c r="E20"/>
  <c r="F134"/>
  <c r="J19"/>
  <c r="J17"/>
  <c r="E17"/>
  <c r="F133"/>
  <c r="J16"/>
  <c r="J14"/>
  <c r="J91"/>
  <c r="E7"/>
  <c r="E125"/>
  <c i="8" r="J39"/>
  <c r="J38"/>
  <c i="1" r="AY108"/>
  <c i="8" r="J37"/>
  <c i="1" r="AX108"/>
  <c i="8" r="BI198"/>
  <c r="BH198"/>
  <c r="BG198"/>
  <c r="BF198"/>
  <c r="T198"/>
  <c r="R198"/>
  <c r="P198"/>
  <c r="BI197"/>
  <c r="BH197"/>
  <c r="BG197"/>
  <c r="BF197"/>
  <c r="T197"/>
  <c r="R197"/>
  <c r="P197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7"/>
  <c r="BH137"/>
  <c r="BG137"/>
  <c r="BF137"/>
  <c r="T137"/>
  <c r="T136"/>
  <c r="T135"/>
  <c r="R137"/>
  <c r="R136"/>
  <c r="R135"/>
  <c r="P137"/>
  <c r="P136"/>
  <c r="P135"/>
  <c r="BI133"/>
  <c r="BH133"/>
  <c r="BG133"/>
  <c r="BF133"/>
  <c r="T133"/>
  <c r="R133"/>
  <c r="P133"/>
  <c r="BI132"/>
  <c r="BH132"/>
  <c r="BG132"/>
  <c r="BF132"/>
  <c r="T132"/>
  <c r="R132"/>
  <c r="P132"/>
  <c r="F123"/>
  <c r="E121"/>
  <c r="F91"/>
  <c r="E89"/>
  <c r="J26"/>
  <c r="E26"/>
  <c r="J94"/>
  <c r="J25"/>
  <c r="J23"/>
  <c r="E23"/>
  <c r="J125"/>
  <c r="J22"/>
  <c r="J20"/>
  <c r="E20"/>
  <c r="F126"/>
  <c r="J19"/>
  <c r="J17"/>
  <c r="E17"/>
  <c r="F125"/>
  <c r="J16"/>
  <c r="J14"/>
  <c r="J91"/>
  <c r="E7"/>
  <c r="E117"/>
  <c i="7" r="J39"/>
  <c r="J38"/>
  <c i="1" r="AY106"/>
  <c i="7" r="J37"/>
  <c i="1" r="AX106"/>
  <c i="7"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8"/>
  <c r="BH158"/>
  <c r="BG158"/>
  <c r="BF158"/>
  <c r="T158"/>
  <c r="R158"/>
  <c r="P158"/>
  <c r="BI157"/>
  <c r="BH157"/>
  <c r="BG157"/>
  <c r="BF157"/>
  <c r="T157"/>
  <c r="R157"/>
  <c r="P157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2"/>
  <c r="BH132"/>
  <c r="BG132"/>
  <c r="BF132"/>
  <c r="T132"/>
  <c r="R132"/>
  <c r="P132"/>
  <c r="BI130"/>
  <c r="BH130"/>
  <c r="BG130"/>
  <c r="BF130"/>
  <c r="T130"/>
  <c r="R130"/>
  <c r="P130"/>
  <c r="F121"/>
  <c r="E119"/>
  <c r="F91"/>
  <c r="E89"/>
  <c r="J26"/>
  <c r="E26"/>
  <c r="J124"/>
  <c r="J25"/>
  <c r="J23"/>
  <c r="E23"/>
  <c r="J123"/>
  <c r="J22"/>
  <c r="J20"/>
  <c r="E20"/>
  <c r="F124"/>
  <c r="J19"/>
  <c r="J17"/>
  <c r="E17"/>
  <c r="F123"/>
  <c r="J16"/>
  <c r="J14"/>
  <c r="J91"/>
  <c r="E7"/>
  <c r="E115"/>
  <c i="6" r="J39"/>
  <c r="J38"/>
  <c i="1" r="AY104"/>
  <c i="6" r="J37"/>
  <c i="1" r="AX104"/>
  <c i="6" r="BI279"/>
  <c r="BH279"/>
  <c r="BG279"/>
  <c r="BF279"/>
  <c r="T279"/>
  <c r="R279"/>
  <c r="P279"/>
  <c r="BI277"/>
  <c r="BH277"/>
  <c r="BG277"/>
  <c r="BF277"/>
  <c r="T277"/>
  <c r="R277"/>
  <c r="P277"/>
  <c r="BI274"/>
  <c r="BH274"/>
  <c r="BG274"/>
  <c r="BF274"/>
  <c r="T274"/>
  <c r="R274"/>
  <c r="P274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2"/>
  <c r="BH262"/>
  <c r="BG262"/>
  <c r="BF262"/>
  <c r="T262"/>
  <c r="R262"/>
  <c r="P262"/>
  <c r="BI260"/>
  <c r="BH260"/>
  <c r="BG260"/>
  <c r="BF260"/>
  <c r="T260"/>
  <c r="R260"/>
  <c r="P260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8"/>
  <c r="BH248"/>
  <c r="BG248"/>
  <c r="BF248"/>
  <c r="T248"/>
  <c r="T247"/>
  <c r="R248"/>
  <c r="R247"/>
  <c r="P248"/>
  <c r="P247"/>
  <c r="BI246"/>
  <c r="BH246"/>
  <c r="BG246"/>
  <c r="BF246"/>
  <c r="T246"/>
  <c r="R246"/>
  <c r="P246"/>
  <c r="BI243"/>
  <c r="BH243"/>
  <c r="BG243"/>
  <c r="BF243"/>
  <c r="T243"/>
  <c r="R243"/>
  <c r="P243"/>
  <c r="BI242"/>
  <c r="BH242"/>
  <c r="BG242"/>
  <c r="BF242"/>
  <c r="T242"/>
  <c r="R242"/>
  <c r="P242"/>
  <c r="BI239"/>
  <c r="BH239"/>
  <c r="BG239"/>
  <c r="BF239"/>
  <c r="T239"/>
  <c r="R239"/>
  <c r="P239"/>
  <c r="BI238"/>
  <c r="BH238"/>
  <c r="BG238"/>
  <c r="BF238"/>
  <c r="T238"/>
  <c r="R238"/>
  <c r="P238"/>
  <c r="BI235"/>
  <c r="BH235"/>
  <c r="BG235"/>
  <c r="BF235"/>
  <c r="T235"/>
  <c r="R235"/>
  <c r="P235"/>
  <c r="BI234"/>
  <c r="BH234"/>
  <c r="BG234"/>
  <c r="BF234"/>
  <c r="T234"/>
  <c r="R234"/>
  <c r="P234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3"/>
  <c r="BH223"/>
  <c r="BG223"/>
  <c r="BF223"/>
  <c r="T223"/>
  <c r="R223"/>
  <c r="P223"/>
  <c r="BI219"/>
  <c r="BH219"/>
  <c r="BG219"/>
  <c r="BF219"/>
  <c r="T219"/>
  <c r="R219"/>
  <c r="P219"/>
  <c r="BI216"/>
  <c r="BH216"/>
  <c r="BG216"/>
  <c r="BF216"/>
  <c r="T216"/>
  <c r="R216"/>
  <c r="P216"/>
  <c r="BI213"/>
  <c r="BH213"/>
  <c r="BG213"/>
  <c r="BF213"/>
  <c r="T213"/>
  <c r="R213"/>
  <c r="P213"/>
  <c r="BI209"/>
  <c r="BH209"/>
  <c r="BG209"/>
  <c r="BF209"/>
  <c r="T209"/>
  <c r="R209"/>
  <c r="P209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3"/>
  <c r="BH193"/>
  <c r="BG193"/>
  <c r="BF193"/>
  <c r="T193"/>
  <c r="R193"/>
  <c r="P193"/>
  <c r="BI187"/>
  <c r="BH187"/>
  <c r="BG187"/>
  <c r="BF187"/>
  <c r="T187"/>
  <c r="R187"/>
  <c r="P187"/>
  <c r="BI181"/>
  <c r="BH181"/>
  <c r="BG181"/>
  <c r="BF181"/>
  <c r="T181"/>
  <c r="R181"/>
  <c r="P181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3"/>
  <c r="BH133"/>
  <c r="BG133"/>
  <c r="BF133"/>
  <c r="T133"/>
  <c r="R133"/>
  <c r="P133"/>
  <c r="BI132"/>
  <c r="BH132"/>
  <c r="BG132"/>
  <c r="BF132"/>
  <c r="T132"/>
  <c r="R132"/>
  <c r="P132"/>
  <c r="F123"/>
  <c r="E121"/>
  <c r="F91"/>
  <c r="E89"/>
  <c r="J26"/>
  <c r="E26"/>
  <c r="J126"/>
  <c r="J25"/>
  <c r="J23"/>
  <c r="E23"/>
  <c r="J93"/>
  <c r="J22"/>
  <c r="J20"/>
  <c r="E20"/>
  <c r="F94"/>
  <c r="J19"/>
  <c r="J17"/>
  <c r="E17"/>
  <c r="F125"/>
  <c r="J16"/>
  <c r="J14"/>
  <c r="J123"/>
  <c r="E7"/>
  <c r="E117"/>
  <c i="5" r="J39"/>
  <c r="J38"/>
  <c i="1" r="AY102"/>
  <c i="5" r="J37"/>
  <c i="1" r="AX102"/>
  <c i="5"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J120"/>
  <c r="F117"/>
  <c r="E115"/>
  <c r="J94"/>
  <c r="F91"/>
  <c r="E89"/>
  <c r="J23"/>
  <c r="E23"/>
  <c r="J119"/>
  <c r="J22"/>
  <c r="J20"/>
  <c r="E20"/>
  <c r="F120"/>
  <c r="J19"/>
  <c r="J17"/>
  <c r="E17"/>
  <c r="F93"/>
  <c r="J16"/>
  <c r="J14"/>
  <c r="J117"/>
  <c r="E7"/>
  <c r="E85"/>
  <c i="4" r="J39"/>
  <c r="J38"/>
  <c i="1" r="AY100"/>
  <c i="4" r="J37"/>
  <c i="1" r="AX100"/>
  <c i="4"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3"/>
  <c r="BH303"/>
  <c r="BG303"/>
  <c r="BF303"/>
  <c r="T303"/>
  <c r="R303"/>
  <c r="P303"/>
  <c r="BI302"/>
  <c r="BH302"/>
  <c r="BG302"/>
  <c r="BF302"/>
  <c r="T302"/>
  <c r="R302"/>
  <c r="P302"/>
  <c r="BI299"/>
  <c r="BH299"/>
  <c r="BG299"/>
  <c r="BF299"/>
  <c r="T299"/>
  <c r="T298"/>
  <c r="R299"/>
  <c r="R298"/>
  <c r="P299"/>
  <c r="P298"/>
  <c r="BI292"/>
  <c r="BH292"/>
  <c r="BG292"/>
  <c r="BF292"/>
  <c r="T292"/>
  <c r="R292"/>
  <c r="P292"/>
  <c r="BI290"/>
  <c r="BH290"/>
  <c r="BG290"/>
  <c r="BF290"/>
  <c r="T290"/>
  <c r="R290"/>
  <c r="P290"/>
  <c r="BI283"/>
  <c r="BH283"/>
  <c r="BG283"/>
  <c r="BF283"/>
  <c r="T283"/>
  <c r="R283"/>
  <c r="P283"/>
  <c r="BI276"/>
  <c r="BH276"/>
  <c r="BG276"/>
  <c r="BF276"/>
  <c r="T276"/>
  <c r="R276"/>
  <c r="P276"/>
  <c r="BI270"/>
  <c r="BH270"/>
  <c r="BG270"/>
  <c r="BF270"/>
  <c r="T270"/>
  <c r="R270"/>
  <c r="P270"/>
  <c r="BI264"/>
  <c r="BH264"/>
  <c r="BG264"/>
  <c r="BF264"/>
  <c r="T264"/>
  <c r="R264"/>
  <c r="P264"/>
  <c r="BI260"/>
  <c r="BH260"/>
  <c r="BG260"/>
  <c r="BF260"/>
  <c r="T260"/>
  <c r="R260"/>
  <c r="P260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8"/>
  <c r="BH248"/>
  <c r="BG248"/>
  <c r="BF248"/>
  <c r="T248"/>
  <c r="R248"/>
  <c r="P248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3"/>
  <c r="BH213"/>
  <c r="BG213"/>
  <c r="BF213"/>
  <c r="T213"/>
  <c r="R213"/>
  <c r="P213"/>
  <c r="BI211"/>
  <c r="BH211"/>
  <c r="BG211"/>
  <c r="BF211"/>
  <c r="T211"/>
  <c r="R211"/>
  <c r="P211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1"/>
  <c r="BH201"/>
  <c r="BG201"/>
  <c r="BF201"/>
  <c r="T201"/>
  <c r="T200"/>
  <c r="R201"/>
  <c r="R200"/>
  <c r="P201"/>
  <c r="P200"/>
  <c r="BI199"/>
  <c r="BH199"/>
  <c r="BG199"/>
  <c r="BF199"/>
  <c r="T199"/>
  <c r="R199"/>
  <c r="P199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7"/>
  <c r="BH187"/>
  <c r="BG187"/>
  <c r="BF187"/>
  <c r="T187"/>
  <c r="R187"/>
  <c r="P187"/>
  <c r="BI185"/>
  <c r="BH185"/>
  <c r="BG185"/>
  <c r="BF185"/>
  <c r="T185"/>
  <c r="R185"/>
  <c r="P185"/>
  <c r="BI184"/>
  <c r="BH184"/>
  <c r="BG184"/>
  <c r="BF184"/>
  <c r="T184"/>
  <c r="R184"/>
  <c r="P184"/>
  <c r="BI182"/>
  <c r="BH182"/>
  <c r="BG182"/>
  <c r="BF182"/>
  <c r="T182"/>
  <c r="R182"/>
  <c r="P182"/>
  <c r="BI178"/>
  <c r="BH178"/>
  <c r="BG178"/>
  <c r="BF178"/>
  <c r="T178"/>
  <c r="R178"/>
  <c r="P178"/>
  <c r="BI176"/>
  <c r="BH176"/>
  <c r="BG176"/>
  <c r="BF176"/>
  <c r="T176"/>
  <c r="R176"/>
  <c r="P176"/>
  <c r="BI172"/>
  <c r="BH172"/>
  <c r="BG172"/>
  <c r="BF172"/>
  <c r="T172"/>
  <c r="R172"/>
  <c r="P172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5"/>
  <c r="BH135"/>
  <c r="BG135"/>
  <c r="BF135"/>
  <c r="T135"/>
  <c r="R135"/>
  <c r="P135"/>
  <c r="J129"/>
  <c r="F126"/>
  <c r="E124"/>
  <c r="J94"/>
  <c r="F91"/>
  <c r="E89"/>
  <c r="J23"/>
  <c r="E23"/>
  <c r="J93"/>
  <c r="J22"/>
  <c r="J20"/>
  <c r="E20"/>
  <c r="F129"/>
  <c r="J19"/>
  <c r="J17"/>
  <c r="E17"/>
  <c r="F128"/>
  <c r="J16"/>
  <c r="J14"/>
  <c r="J126"/>
  <c r="E7"/>
  <c r="E85"/>
  <c i="3" r="J39"/>
  <c r="J38"/>
  <c i="1" r="AY98"/>
  <c i="3" r="J37"/>
  <c i="1" r="AX98"/>
  <c i="3" r="BI471"/>
  <c r="BH471"/>
  <c r="BG471"/>
  <c r="BF471"/>
  <c r="T471"/>
  <c r="T470"/>
  <c r="R471"/>
  <c r="R470"/>
  <c r="P471"/>
  <c r="P470"/>
  <c r="BI466"/>
  <c r="BH466"/>
  <c r="BG466"/>
  <c r="BF466"/>
  <c r="T466"/>
  <c r="R466"/>
  <c r="P466"/>
  <c r="BI464"/>
  <c r="BH464"/>
  <c r="BG464"/>
  <c r="BF464"/>
  <c r="T464"/>
  <c r="R464"/>
  <c r="P464"/>
  <c r="BI462"/>
  <c r="BH462"/>
  <c r="BG462"/>
  <c r="BF462"/>
  <c r="T462"/>
  <c r="R462"/>
  <c r="P462"/>
  <c r="BI458"/>
  <c r="BH458"/>
  <c r="BG458"/>
  <c r="BF458"/>
  <c r="T458"/>
  <c r="R458"/>
  <c r="P458"/>
  <c r="BI456"/>
  <c r="BH456"/>
  <c r="BG456"/>
  <c r="BF456"/>
  <c r="T456"/>
  <c r="R456"/>
  <c r="P456"/>
  <c r="BI454"/>
  <c r="BH454"/>
  <c r="BG454"/>
  <c r="BF454"/>
  <c r="T454"/>
  <c r="R454"/>
  <c r="P454"/>
  <c r="BI450"/>
  <c r="BH450"/>
  <c r="BG450"/>
  <c r="BF450"/>
  <c r="T450"/>
  <c r="R450"/>
  <c r="P450"/>
  <c r="BI447"/>
  <c r="BH447"/>
  <c r="BG447"/>
  <c r="BF447"/>
  <c r="T447"/>
  <c r="R447"/>
  <c r="P447"/>
  <c r="BI445"/>
  <c r="BH445"/>
  <c r="BG445"/>
  <c r="BF445"/>
  <c r="T445"/>
  <c r="R445"/>
  <c r="P445"/>
  <c r="BI443"/>
  <c r="BH443"/>
  <c r="BG443"/>
  <c r="BF443"/>
  <c r="T443"/>
  <c r="R443"/>
  <c r="P443"/>
  <c r="BI442"/>
  <c r="BH442"/>
  <c r="BG442"/>
  <c r="BF442"/>
  <c r="T442"/>
  <c r="R442"/>
  <c r="P442"/>
  <c r="BI441"/>
  <c r="BH441"/>
  <c r="BG441"/>
  <c r="BF441"/>
  <c r="T441"/>
  <c r="R441"/>
  <c r="P441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30"/>
  <c r="BH430"/>
  <c r="BG430"/>
  <c r="BF430"/>
  <c r="T430"/>
  <c r="R430"/>
  <c r="P430"/>
  <c r="BI428"/>
  <c r="BH428"/>
  <c r="BG428"/>
  <c r="BF428"/>
  <c r="T428"/>
  <c r="R428"/>
  <c r="P428"/>
  <c r="BI426"/>
  <c r="BH426"/>
  <c r="BG426"/>
  <c r="BF426"/>
  <c r="T426"/>
  <c r="R426"/>
  <c r="P426"/>
  <c r="BI424"/>
  <c r="BH424"/>
  <c r="BG424"/>
  <c r="BF424"/>
  <c r="T424"/>
  <c r="R424"/>
  <c r="P424"/>
  <c r="BI422"/>
  <c r="BH422"/>
  <c r="BG422"/>
  <c r="BF422"/>
  <c r="T422"/>
  <c r="R422"/>
  <c r="P422"/>
  <c r="BI420"/>
  <c r="BH420"/>
  <c r="BG420"/>
  <c r="BF420"/>
  <c r="T420"/>
  <c r="R420"/>
  <c r="P420"/>
  <c r="BI418"/>
  <c r="BH418"/>
  <c r="BG418"/>
  <c r="BF418"/>
  <c r="T418"/>
  <c r="R418"/>
  <c r="P418"/>
  <c r="BI416"/>
  <c r="BH416"/>
  <c r="BG416"/>
  <c r="BF416"/>
  <c r="T416"/>
  <c r="R416"/>
  <c r="P416"/>
  <c r="BI414"/>
  <c r="BH414"/>
  <c r="BG414"/>
  <c r="BF414"/>
  <c r="T414"/>
  <c r="R414"/>
  <c r="P414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395"/>
  <c r="BH395"/>
  <c r="BG395"/>
  <c r="BF395"/>
  <c r="T395"/>
  <c r="R395"/>
  <c r="P395"/>
  <c r="BI387"/>
  <c r="BH387"/>
  <c r="BG387"/>
  <c r="BF387"/>
  <c r="T387"/>
  <c r="R387"/>
  <c r="P387"/>
  <c r="BI385"/>
  <c r="BH385"/>
  <c r="BG385"/>
  <c r="BF385"/>
  <c r="T385"/>
  <c r="R385"/>
  <c r="P385"/>
  <c r="BI373"/>
  <c r="BH373"/>
  <c r="BG373"/>
  <c r="BF373"/>
  <c r="T373"/>
  <c r="R373"/>
  <c r="P373"/>
  <c r="BI369"/>
  <c r="BH369"/>
  <c r="BG369"/>
  <c r="BF369"/>
  <c r="T369"/>
  <c r="R369"/>
  <c r="P369"/>
  <c r="BI364"/>
  <c r="BH364"/>
  <c r="BG364"/>
  <c r="BF364"/>
  <c r="T364"/>
  <c r="R364"/>
  <c r="P364"/>
  <c r="BI362"/>
  <c r="BH362"/>
  <c r="BG362"/>
  <c r="BF362"/>
  <c r="T362"/>
  <c r="R362"/>
  <c r="P362"/>
  <c r="BI358"/>
  <c r="BH358"/>
  <c r="BG358"/>
  <c r="BF358"/>
  <c r="T358"/>
  <c r="R358"/>
  <c r="P358"/>
  <c r="BI356"/>
  <c r="BH356"/>
  <c r="BG356"/>
  <c r="BF356"/>
  <c r="T356"/>
  <c r="R356"/>
  <c r="P356"/>
  <c r="BI344"/>
  <c r="BH344"/>
  <c r="BG344"/>
  <c r="BF344"/>
  <c r="T344"/>
  <c r="R344"/>
  <c r="P344"/>
  <c r="BI340"/>
  <c r="BH340"/>
  <c r="BG340"/>
  <c r="BF340"/>
  <c r="T340"/>
  <c r="R340"/>
  <c r="P340"/>
  <c r="BI335"/>
  <c r="BH335"/>
  <c r="BG335"/>
  <c r="BF335"/>
  <c r="T335"/>
  <c r="R335"/>
  <c r="P335"/>
  <c r="BI333"/>
  <c r="BH333"/>
  <c r="BG333"/>
  <c r="BF333"/>
  <c r="T333"/>
  <c r="R333"/>
  <c r="P333"/>
  <c r="BI331"/>
  <c r="BH331"/>
  <c r="BG331"/>
  <c r="BF331"/>
  <c r="T331"/>
  <c r="R331"/>
  <c r="P331"/>
  <c r="BI330"/>
  <c r="BH330"/>
  <c r="BG330"/>
  <c r="BF330"/>
  <c r="T330"/>
  <c r="R330"/>
  <c r="P330"/>
  <c r="BI328"/>
  <c r="BH328"/>
  <c r="BG328"/>
  <c r="BF328"/>
  <c r="T328"/>
  <c r="R328"/>
  <c r="P328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4"/>
  <c r="BH304"/>
  <c r="BG304"/>
  <c r="BF304"/>
  <c r="T304"/>
  <c r="R304"/>
  <c r="P304"/>
  <c r="BI302"/>
  <c r="BH302"/>
  <c r="BG302"/>
  <c r="BF302"/>
  <c r="T302"/>
  <c r="R302"/>
  <c r="P302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1"/>
  <c r="BH291"/>
  <c r="BG291"/>
  <c r="BF291"/>
  <c r="T291"/>
  <c r="R291"/>
  <c r="P291"/>
  <c r="BI289"/>
  <c r="BH289"/>
  <c r="BG289"/>
  <c r="BF289"/>
  <c r="T289"/>
  <c r="R289"/>
  <c r="P289"/>
  <c r="BI288"/>
  <c r="BH288"/>
  <c r="BG288"/>
  <c r="BF288"/>
  <c r="T288"/>
  <c r="R288"/>
  <c r="P288"/>
  <c r="BI287"/>
  <c r="BH287"/>
  <c r="BG287"/>
  <c r="BF287"/>
  <c r="T287"/>
  <c r="R287"/>
  <c r="P287"/>
  <c r="BI286"/>
  <c r="BH286"/>
  <c r="BG286"/>
  <c r="BF286"/>
  <c r="T286"/>
  <c r="R286"/>
  <c r="P286"/>
  <c r="BI285"/>
  <c r="BH285"/>
  <c r="BG285"/>
  <c r="BF285"/>
  <c r="T285"/>
  <c r="R285"/>
  <c r="P285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80"/>
  <c r="BH280"/>
  <c r="BG280"/>
  <c r="BF280"/>
  <c r="T280"/>
  <c r="R280"/>
  <c r="P280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5"/>
  <c r="BH265"/>
  <c r="BG265"/>
  <c r="BF265"/>
  <c r="T265"/>
  <c r="R265"/>
  <c r="P265"/>
  <c r="BI261"/>
  <c r="BH261"/>
  <c r="BG261"/>
  <c r="BF261"/>
  <c r="T261"/>
  <c r="R261"/>
  <c r="P261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5"/>
  <c r="BH225"/>
  <c r="BG225"/>
  <c r="BF225"/>
  <c r="T225"/>
  <c r="R225"/>
  <c r="P225"/>
  <c r="BI220"/>
  <c r="BH220"/>
  <c r="BG220"/>
  <c r="BF220"/>
  <c r="T220"/>
  <c r="R220"/>
  <c r="P220"/>
  <c r="BI214"/>
  <c r="BH214"/>
  <c r="BG214"/>
  <c r="BF214"/>
  <c r="T214"/>
  <c r="R214"/>
  <c r="P214"/>
  <c r="BI212"/>
  <c r="BH212"/>
  <c r="BG212"/>
  <c r="BF212"/>
  <c r="T212"/>
  <c r="R212"/>
  <c r="P212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4"/>
  <c r="BH194"/>
  <c r="BG194"/>
  <c r="BF194"/>
  <c r="T194"/>
  <c r="R194"/>
  <c r="P194"/>
  <c r="BI192"/>
  <c r="BH192"/>
  <c r="BG192"/>
  <c r="BF192"/>
  <c r="T192"/>
  <c r="R192"/>
  <c r="P192"/>
  <c r="BI186"/>
  <c r="BH186"/>
  <c r="BG186"/>
  <c r="BF186"/>
  <c r="T186"/>
  <c r="R186"/>
  <c r="P186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J125"/>
  <c r="F122"/>
  <c r="E120"/>
  <c r="J94"/>
  <c r="F91"/>
  <c r="E89"/>
  <c r="J23"/>
  <c r="E23"/>
  <c r="J124"/>
  <c r="J22"/>
  <c r="J20"/>
  <c r="E20"/>
  <c r="F125"/>
  <c r="J19"/>
  <c r="J17"/>
  <c r="E17"/>
  <c r="F124"/>
  <c r="J16"/>
  <c r="J14"/>
  <c r="J122"/>
  <c r="E7"/>
  <c r="E116"/>
  <c i="2" r="J39"/>
  <c r="J38"/>
  <c i="1" r="AY96"/>
  <c i="2" r="J37"/>
  <c i="1" r="AX96"/>
  <c i="2" r="BI158"/>
  <c r="BH158"/>
  <c r="BG158"/>
  <c r="BF158"/>
  <c r="T158"/>
  <c r="R158"/>
  <c r="P158"/>
  <c r="BI157"/>
  <c r="BH157"/>
  <c r="BG157"/>
  <c r="BF157"/>
  <c r="T157"/>
  <c r="R157"/>
  <c r="P157"/>
  <c r="BI152"/>
  <c r="BH152"/>
  <c r="BG152"/>
  <c r="BF152"/>
  <c r="T152"/>
  <c r="T151"/>
  <c r="R152"/>
  <c r="R151"/>
  <c r="P152"/>
  <c r="P151"/>
  <c r="BI147"/>
  <c r="BH147"/>
  <c r="BG147"/>
  <c r="BF147"/>
  <c r="T147"/>
  <c r="R147"/>
  <c r="P147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F120"/>
  <c r="E118"/>
  <c r="F91"/>
  <c r="E89"/>
  <c r="J26"/>
  <c r="E26"/>
  <c r="J123"/>
  <c r="J25"/>
  <c r="J23"/>
  <c r="E23"/>
  <c r="J93"/>
  <c r="J22"/>
  <c r="J20"/>
  <c r="E20"/>
  <c r="F123"/>
  <c r="J19"/>
  <c r="J17"/>
  <c r="E17"/>
  <c r="F122"/>
  <c r="J16"/>
  <c r="J14"/>
  <c r="J120"/>
  <c r="E7"/>
  <c r="E114"/>
  <c i="1" r="L90"/>
  <c r="AM90"/>
  <c r="AM89"/>
  <c r="L89"/>
  <c r="AM87"/>
  <c r="L87"/>
  <c r="L85"/>
  <c r="L84"/>
  <c i="11" r="J148"/>
  <c r="BK146"/>
  <c r="J143"/>
  <c r="BK141"/>
  <c r="J135"/>
  <c r="J132"/>
  <c i="10" r="BK206"/>
  <c r="BK204"/>
  <c r="BK200"/>
  <c r="BK194"/>
  <c r="BK192"/>
  <c r="J191"/>
  <c r="J187"/>
  <c r="BK183"/>
  <c i="3" r="J225"/>
  <c r="J220"/>
  <c r="J214"/>
  <c r="BK212"/>
  <c r="J206"/>
  <c r="BK204"/>
  <c r="J202"/>
  <c r="J200"/>
  <c r="J194"/>
  <c r="BK192"/>
  <c r="J186"/>
  <c r="J180"/>
  <c r="BK178"/>
  <c r="BK176"/>
  <c r="J175"/>
  <c r="J173"/>
  <c r="J172"/>
  <c r="BK170"/>
  <c r="J168"/>
  <c r="BK166"/>
  <c r="J164"/>
  <c r="J162"/>
  <c r="J160"/>
  <c r="J158"/>
  <c r="BK156"/>
  <c r="J154"/>
  <c r="BK150"/>
  <c r="BK148"/>
  <c r="BK146"/>
  <c r="BK143"/>
  <c r="J141"/>
  <c r="BK139"/>
  <c r="J134"/>
  <c r="J132"/>
  <c r="BK130"/>
  <c i="2" r="J157"/>
  <c r="J144"/>
  <c r="J142"/>
  <c r="BK139"/>
  <c r="BK136"/>
  <c r="J133"/>
  <c r="BK132"/>
  <c r="J131"/>
  <c r="J130"/>
  <c r="BK129"/>
  <c i="1" r="AS95"/>
  <c i="11" r="BK148"/>
  <c r="J146"/>
  <c r="BK143"/>
  <c r="J141"/>
  <c r="BK139"/>
  <c r="J137"/>
  <c r="BK134"/>
  <c r="BK129"/>
  <c i="10" r="J205"/>
  <c r="J192"/>
  <c r="BK191"/>
  <c i="3" r="BK154"/>
  <c r="BK152"/>
  <c r="J148"/>
  <c r="J146"/>
  <c r="BK144"/>
  <c r="J143"/>
  <c r="BK132"/>
  <c i="2" r="BK158"/>
  <c r="J152"/>
  <c r="BK147"/>
  <c r="BK146"/>
  <c r="BK142"/>
  <c r="BK137"/>
  <c r="BK135"/>
  <c r="J132"/>
  <c r="BK130"/>
  <c i="1" r="AS113"/>
  <c r="AS107"/>
  <c r="AS105"/>
  <c r="AS101"/>
  <c r="AS99"/>
  <c i="11" r="J139"/>
  <c r="BK137"/>
  <c r="BK135"/>
  <c r="J134"/>
  <c r="BK132"/>
  <c r="J129"/>
  <c i="10" r="J208"/>
  <c r="J206"/>
  <c r="BK205"/>
  <c r="J204"/>
  <c r="J200"/>
  <c r="J183"/>
  <c r="BK208"/>
  <c r="J194"/>
  <c r="BK187"/>
  <c r="BK180"/>
  <c r="BK178"/>
  <c r="J178"/>
  <c r="BK177"/>
  <c r="J177"/>
  <c r="BK176"/>
  <c r="J176"/>
  <c r="BK173"/>
  <c r="J173"/>
  <c r="BK171"/>
  <c r="J171"/>
  <c r="BK169"/>
  <c r="BK168"/>
  <c r="J165"/>
  <c r="BK160"/>
  <c r="BK159"/>
  <c r="BK156"/>
  <c r="J155"/>
  <c r="J154"/>
  <c r="BK153"/>
  <c r="J153"/>
  <c r="BK144"/>
  <c r="J143"/>
  <c r="J142"/>
  <c r="BK138"/>
  <c i="9" r="BK363"/>
  <c r="J363"/>
  <c r="BK362"/>
  <c r="J362"/>
  <c r="BK361"/>
  <c r="J361"/>
  <c r="BK357"/>
  <c r="J356"/>
  <c r="BK353"/>
  <c r="J349"/>
  <c r="J345"/>
  <c r="BK344"/>
  <c r="J343"/>
  <c r="BK342"/>
  <c r="J340"/>
  <c r="BK339"/>
  <c r="J338"/>
  <c r="BK334"/>
  <c r="J330"/>
  <c r="BK328"/>
  <c r="J325"/>
  <c r="J314"/>
  <c r="J312"/>
  <c r="J309"/>
  <c r="J306"/>
  <c r="J305"/>
  <c r="BK301"/>
  <c r="J300"/>
  <c r="J299"/>
  <c r="J298"/>
  <c r="BK297"/>
  <c r="J296"/>
  <c r="BK293"/>
  <c r="BK292"/>
  <c r="J291"/>
  <c r="BK290"/>
  <c r="J289"/>
  <c r="J286"/>
  <c r="J284"/>
  <c r="J281"/>
  <c r="J280"/>
  <c r="J274"/>
  <c r="BK270"/>
  <c r="J267"/>
  <c r="J266"/>
  <c r="BK265"/>
  <c r="BK263"/>
  <c r="BK259"/>
  <c r="J258"/>
  <c r="J257"/>
  <c r="J256"/>
  <c r="BK255"/>
  <c r="J254"/>
  <c r="J253"/>
  <c r="BK252"/>
  <c r="J249"/>
  <c r="J243"/>
  <c r="BK240"/>
  <c r="J235"/>
  <c r="BK232"/>
  <c r="BK231"/>
  <c r="J230"/>
  <c r="BK228"/>
  <c r="J227"/>
  <c r="BK226"/>
  <c r="J225"/>
  <c r="J224"/>
  <c r="J221"/>
  <c r="J220"/>
  <c r="J217"/>
  <c r="BK213"/>
  <c r="BK212"/>
  <c r="BK211"/>
  <c r="J210"/>
  <c r="BK207"/>
  <c r="BK204"/>
  <c r="J203"/>
  <c r="J201"/>
  <c r="J200"/>
  <c r="J196"/>
  <c r="BK193"/>
  <c r="BK187"/>
  <c r="J186"/>
  <c r="J180"/>
  <c r="J177"/>
  <c r="BK174"/>
  <c r="J165"/>
  <c r="J163"/>
  <c r="BK162"/>
  <c r="BK160"/>
  <c r="J159"/>
  <c r="J158"/>
  <c r="BK157"/>
  <c r="BK155"/>
  <c r="BK152"/>
  <c r="BK151"/>
  <c r="J150"/>
  <c r="BK146"/>
  <c r="BK141"/>
  <c r="J140"/>
  <c i="8" r="BK198"/>
  <c r="BK197"/>
  <c r="J196"/>
  <c r="BK188"/>
  <c r="BK186"/>
  <c r="BK172"/>
  <c r="J171"/>
  <c r="BK166"/>
  <c r="J164"/>
  <c r="J162"/>
  <c r="J160"/>
  <c r="J158"/>
  <c r="J157"/>
  <c r="BK150"/>
  <c r="J148"/>
  <c r="J137"/>
  <c i="7" r="BK176"/>
  <c r="BK173"/>
  <c r="J172"/>
  <c r="BK170"/>
  <c r="J168"/>
  <c r="J166"/>
  <c r="J162"/>
  <c r="J161"/>
  <c r="BK160"/>
  <c r="BK154"/>
  <c r="BK152"/>
  <c r="J150"/>
  <c r="J136"/>
  <c r="J132"/>
  <c r="J130"/>
  <c i="6" r="BK279"/>
  <c r="J279"/>
  <c r="BK277"/>
  <c r="BK271"/>
  <c r="BK267"/>
  <c r="J265"/>
  <c r="J262"/>
  <c r="J255"/>
  <c r="J253"/>
  <c r="BK251"/>
  <c r="J246"/>
  <c r="J238"/>
  <c r="J232"/>
  <c r="J216"/>
  <c r="BK213"/>
  <c r="BK203"/>
  <c r="J200"/>
  <c r="J197"/>
  <c r="BK187"/>
  <c r="BK176"/>
  <c r="BK169"/>
  <c r="BK167"/>
  <c r="J165"/>
  <c r="BK159"/>
  <c r="BK152"/>
  <c r="BK147"/>
  <c r="BK144"/>
  <c r="J142"/>
  <c r="BK139"/>
  <c r="J137"/>
  <c i="5" r="BK131"/>
  <c i="4" r="BK302"/>
  <c r="BK299"/>
  <c r="BK292"/>
  <c r="BK270"/>
  <c r="BK264"/>
  <c r="BK260"/>
  <c r="BK257"/>
  <c r="BK255"/>
  <c r="J253"/>
  <c r="J251"/>
  <c r="BK238"/>
  <c r="BK225"/>
  <c r="BK219"/>
  <c r="J217"/>
  <c r="J215"/>
  <c r="J209"/>
  <c r="BK206"/>
  <c r="BK201"/>
  <c r="BK197"/>
  <c r="J195"/>
  <c r="BK185"/>
  <c r="BK184"/>
  <c r="J182"/>
  <c r="BK172"/>
  <c r="BK158"/>
  <c r="BK156"/>
  <c r="J152"/>
  <c r="J150"/>
  <c r="J149"/>
  <c r="J148"/>
  <c r="J146"/>
  <c r="J145"/>
  <c r="BK144"/>
  <c r="J143"/>
  <c r="BK140"/>
  <c r="BK138"/>
  <c r="J135"/>
  <c i="3" r="BK464"/>
  <c r="J462"/>
  <c r="BK442"/>
  <c r="J441"/>
  <c r="BK440"/>
  <c r="BK438"/>
  <c r="J426"/>
  <c r="BK424"/>
  <c r="J420"/>
  <c r="BK418"/>
  <c r="BK416"/>
  <c r="J414"/>
  <c r="J412"/>
  <c r="BK395"/>
  <c r="BK387"/>
  <c r="J369"/>
  <c r="J333"/>
  <c r="BK328"/>
  <c r="BK324"/>
  <c r="J322"/>
  <c r="J320"/>
  <c r="BK314"/>
  <c r="BK312"/>
  <c r="J308"/>
  <c r="BK306"/>
  <c r="BK300"/>
  <c r="BK296"/>
  <c r="J294"/>
  <c r="J289"/>
  <c r="J288"/>
  <c r="BK283"/>
  <c r="BK282"/>
  <c r="BK274"/>
  <c r="J272"/>
  <c r="BK270"/>
  <c r="J265"/>
  <c r="J261"/>
  <c r="J253"/>
  <c r="J251"/>
  <c r="BK245"/>
  <c r="BK243"/>
  <c r="J241"/>
  <c r="BK239"/>
  <c r="BK235"/>
  <c r="J229"/>
  <c r="BK227"/>
  <c i="10" r="J180"/>
  <c r="J169"/>
  <c r="J167"/>
  <c r="BK164"/>
  <c r="BK161"/>
  <c r="J160"/>
  <c r="BK147"/>
  <c r="J144"/>
  <c r="BK143"/>
  <c r="BK135"/>
  <c r="J133"/>
  <c i="9" r="J359"/>
  <c r="BK358"/>
  <c r="J357"/>
  <c r="BK356"/>
  <c r="BK355"/>
  <c r="BK354"/>
  <c r="J353"/>
  <c r="J351"/>
  <c r="BK347"/>
  <c r="BK346"/>
  <c r="BK345"/>
  <c r="J341"/>
  <c r="J339"/>
  <c r="BK336"/>
  <c r="J335"/>
  <c r="J328"/>
  <c r="BK324"/>
  <c r="BK321"/>
  <c r="J317"/>
  <c r="BK314"/>
  <c r="BK313"/>
  <c r="BK310"/>
  <c r="BK309"/>
  <c r="BK308"/>
  <c r="J307"/>
  <c r="BK304"/>
  <c r="BK300"/>
  <c r="J297"/>
  <c r="BK294"/>
  <c r="BK288"/>
  <c r="BK285"/>
  <c r="BK282"/>
  <c r="BK278"/>
  <c r="BK277"/>
  <c r="J276"/>
  <c r="J275"/>
  <c r="BK272"/>
  <c r="BK271"/>
  <c r="J270"/>
  <c r="BK269"/>
  <c r="J268"/>
  <c r="J261"/>
  <c r="J259"/>
  <c r="BK256"/>
  <c r="J252"/>
  <c r="J251"/>
  <c r="BK250"/>
  <c r="BK249"/>
  <c r="J248"/>
  <c r="BK246"/>
  <c r="J245"/>
  <c r="BK244"/>
  <c r="BK243"/>
  <c r="J242"/>
  <c r="J241"/>
  <c r="J240"/>
  <c r="BK237"/>
  <c r="J226"/>
  <c r="BK225"/>
  <c r="BK224"/>
  <c r="BK223"/>
  <c r="BK220"/>
  <c r="BK218"/>
  <c r="BK216"/>
  <c r="BK215"/>
  <c r="J212"/>
  <c r="BK210"/>
  <c r="J209"/>
  <c r="BK208"/>
  <c r="J207"/>
  <c r="BK206"/>
  <c r="BK205"/>
  <c r="BK201"/>
  <c r="J198"/>
  <c r="BK197"/>
  <c r="J194"/>
  <c r="BK189"/>
  <c r="J183"/>
  <c r="J182"/>
  <c r="J175"/>
  <c r="BK171"/>
  <c r="BK170"/>
  <c r="BK168"/>
  <c r="BK163"/>
  <c r="BK159"/>
  <c r="BK158"/>
  <c r="J155"/>
  <c r="J154"/>
  <c r="J153"/>
  <c r="J149"/>
  <c r="J146"/>
  <c r="J144"/>
  <c r="J143"/>
  <c i="8" r="BK196"/>
  <c r="J192"/>
  <c r="J188"/>
  <c r="J180"/>
  <c r="J170"/>
  <c r="J168"/>
  <c r="BK164"/>
  <c r="BK160"/>
  <c r="BK158"/>
  <c r="BK157"/>
  <c r="J154"/>
  <c r="J153"/>
  <c r="J151"/>
  <c r="J150"/>
  <c r="J149"/>
  <c r="BK140"/>
  <c r="BK133"/>
  <c i="7" r="BK172"/>
  <c r="J170"/>
  <c r="J164"/>
  <c r="BK161"/>
  <c r="J160"/>
  <c r="J157"/>
  <c r="BK150"/>
  <c r="J148"/>
  <c r="J144"/>
  <c r="J141"/>
  <c r="BK136"/>
  <c r="BK130"/>
  <c i="6" r="J277"/>
  <c r="J274"/>
  <c r="BK269"/>
  <c r="J267"/>
  <c r="J260"/>
  <c r="J257"/>
  <c r="J243"/>
  <c r="BK235"/>
  <c r="J234"/>
  <c r="BK232"/>
  <c r="J229"/>
  <c r="BK226"/>
  <c r="BK223"/>
  <c r="BK219"/>
  <c r="BK216"/>
  <c r="BK200"/>
  <c r="BK197"/>
  <c r="J194"/>
  <c r="J187"/>
  <c r="BK179"/>
  <c r="J176"/>
  <c r="J174"/>
  <c r="J173"/>
  <c r="BK160"/>
  <c r="J159"/>
  <c r="J156"/>
  <c r="BK150"/>
  <c r="J147"/>
  <c r="J146"/>
  <c i="4" r="J308"/>
  <c r="J304"/>
  <c r="J303"/>
  <c r="J290"/>
  <c r="J276"/>
  <c r="J260"/>
  <c r="J255"/>
  <c r="BK249"/>
  <c r="J248"/>
  <c r="BK246"/>
  <c r="J244"/>
  <c r="J238"/>
  <c r="BK236"/>
  <c r="J235"/>
  <c r="BK233"/>
  <c r="J231"/>
  <c r="J229"/>
  <c r="J223"/>
  <c r="BK221"/>
  <c r="J213"/>
  <c r="BK204"/>
  <c r="J201"/>
  <c r="BK199"/>
  <c r="BK191"/>
  <c r="J187"/>
  <c r="BK182"/>
  <c r="J178"/>
  <c r="J168"/>
  <c r="BK166"/>
  <c r="J144"/>
  <c r="BK143"/>
  <c r="BK142"/>
  <c r="BK141"/>
  <c r="J140"/>
  <c r="J139"/>
  <c r="J137"/>
  <c i="3" r="J458"/>
  <c r="BK456"/>
  <c r="BK454"/>
  <c r="J450"/>
  <c r="J447"/>
  <c r="J445"/>
  <c r="BK441"/>
  <c r="J440"/>
  <c r="J438"/>
  <c r="BK436"/>
  <c r="J434"/>
  <c r="BK432"/>
  <c r="BK430"/>
  <c r="J428"/>
  <c r="J422"/>
  <c r="BK420"/>
  <c r="BK412"/>
  <c r="J410"/>
  <c r="BK385"/>
  <c r="J373"/>
  <c r="BK362"/>
  <c r="BK358"/>
  <c r="J356"/>
  <c r="BK344"/>
  <c r="BK330"/>
  <c r="J328"/>
  <c r="J326"/>
  <c r="J316"/>
  <c r="J314"/>
  <c r="J312"/>
  <c r="BK308"/>
  <c r="J306"/>
  <c r="J304"/>
  <c r="BK302"/>
  <c r="J298"/>
  <c r="J296"/>
  <c r="J291"/>
  <c r="BK288"/>
  <c r="J287"/>
  <c r="BK286"/>
  <c r="BK285"/>
  <c r="BK284"/>
  <c r="J283"/>
  <c r="BK279"/>
  <c r="BK276"/>
  <c r="J274"/>
  <c r="BK261"/>
  <c r="J257"/>
  <c r="BK249"/>
  <c r="J247"/>
  <c r="J245"/>
  <c r="J243"/>
  <c r="BK233"/>
  <c r="J231"/>
  <c r="BK229"/>
  <c r="BK225"/>
  <c r="BK220"/>
  <c r="BK214"/>
  <c r="J212"/>
  <c r="BK206"/>
  <c r="J204"/>
  <c r="BK202"/>
  <c r="BK200"/>
  <c r="BK194"/>
  <c r="J192"/>
  <c r="BK186"/>
  <c r="BK180"/>
  <c r="J178"/>
  <c r="J176"/>
  <c r="BK175"/>
  <c r="BK173"/>
  <c r="BK172"/>
  <c r="J170"/>
  <c r="BK168"/>
  <c r="J166"/>
  <c r="BK164"/>
  <c r="BK162"/>
  <c r="BK160"/>
  <c r="BK158"/>
  <c r="J156"/>
  <c r="J152"/>
  <c r="J150"/>
  <c r="J144"/>
  <c r="BK141"/>
  <c r="J139"/>
  <c r="BK134"/>
  <c r="J130"/>
  <c i="2" r="J158"/>
  <c r="BK157"/>
  <c r="BK152"/>
  <c r="J147"/>
  <c r="J146"/>
  <c r="BK144"/>
  <c r="J139"/>
  <c r="J137"/>
  <c r="J136"/>
  <c r="J135"/>
  <c r="BK133"/>
  <c r="BK131"/>
  <c r="J129"/>
  <c i="1" r="AS111"/>
  <c r="AS109"/>
  <c r="AS103"/>
  <c r="AS97"/>
  <c i="10" r="J168"/>
  <c r="BK167"/>
  <c r="J166"/>
  <c r="BK165"/>
  <c r="BK163"/>
  <c r="J162"/>
  <c r="J159"/>
  <c r="BK154"/>
  <c r="J150"/>
  <c r="J147"/>
  <c r="BK142"/>
  <c r="J135"/>
  <c i="9" r="BK360"/>
  <c r="J358"/>
  <c r="J355"/>
  <c r="J354"/>
  <c r="J352"/>
  <c r="BK350"/>
  <c r="BK349"/>
  <c r="J348"/>
  <c r="J344"/>
  <c r="BK340"/>
  <c r="BK337"/>
  <c r="J336"/>
  <c r="BK335"/>
  <c r="J334"/>
  <c r="J332"/>
  <c r="BK330"/>
  <c r="BK327"/>
  <c r="J326"/>
  <c r="BK323"/>
  <c r="BK322"/>
  <c r="J318"/>
  <c r="BK317"/>
  <c r="BK311"/>
  <c r="J310"/>
  <c r="BK307"/>
  <c r="BK306"/>
  <c r="J304"/>
  <c r="BK303"/>
  <c r="BK302"/>
  <c r="J301"/>
  <c r="BK298"/>
  <c r="BK296"/>
  <c r="J295"/>
  <c r="J294"/>
  <c r="J293"/>
  <c r="J292"/>
  <c r="BK291"/>
  <c r="BK289"/>
  <c r="J288"/>
  <c r="BK286"/>
  <c r="J283"/>
  <c r="BK280"/>
  <c r="J279"/>
  <c r="J277"/>
  <c r="BK275"/>
  <c r="BK274"/>
  <c r="BK273"/>
  <c r="J272"/>
  <c r="J271"/>
  <c r="BK268"/>
  <c r="BK267"/>
  <c r="BK266"/>
  <c r="J265"/>
  <c r="BK264"/>
  <c r="J263"/>
  <c r="BK262"/>
  <c r="BK261"/>
  <c r="J260"/>
  <c r="BK258"/>
  <c r="BK257"/>
  <c r="J255"/>
  <c r="BK254"/>
  <c r="BK253"/>
  <c r="BK248"/>
  <c r="BK247"/>
  <c r="J246"/>
  <c r="BK245"/>
  <c r="J244"/>
  <c r="J239"/>
  <c r="BK238"/>
  <c r="J237"/>
  <c r="J236"/>
  <c r="BK235"/>
  <c r="J234"/>
  <c r="J233"/>
  <c r="J232"/>
  <c r="BK229"/>
  <c r="J228"/>
  <c r="BK227"/>
  <c r="BK222"/>
  <c r="J219"/>
  <c r="J218"/>
  <c r="BK217"/>
  <c r="J216"/>
  <c r="J215"/>
  <c r="BK214"/>
  <c r="J213"/>
  <c r="J208"/>
  <c r="J206"/>
  <c r="J204"/>
  <c r="BK203"/>
  <c r="BK200"/>
  <c r="J199"/>
  <c r="J195"/>
  <c r="BK194"/>
  <c r="J193"/>
  <c r="BK192"/>
  <c r="BK191"/>
  <c r="BK190"/>
  <c r="J189"/>
  <c r="BK188"/>
  <c r="J187"/>
  <c r="BK186"/>
  <c r="BK184"/>
  <c r="BK183"/>
  <c r="BK181"/>
  <c r="BK180"/>
  <c r="BK176"/>
  <c r="BK175"/>
  <c r="J174"/>
  <c r="BK173"/>
  <c r="BK172"/>
  <c r="J172"/>
  <c r="J171"/>
  <c r="J170"/>
  <c r="J169"/>
  <c r="J167"/>
  <c r="J162"/>
  <c r="J161"/>
  <c r="BK154"/>
  <c r="BK150"/>
  <c r="BK149"/>
  <c r="BK143"/>
  <c r="J142"/>
  <c i="8" r="J197"/>
  <c r="BK192"/>
  <c r="BK184"/>
  <c r="J182"/>
  <c r="BK178"/>
  <c r="J176"/>
  <c r="J174"/>
  <c r="J172"/>
  <c r="BK168"/>
  <c r="J166"/>
  <c r="BK162"/>
  <c r="J156"/>
  <c r="BK153"/>
  <c r="BK149"/>
  <c r="BK148"/>
  <c r="BK146"/>
  <c r="J146"/>
  <c r="BK144"/>
  <c r="J142"/>
  <c r="BK141"/>
  <c r="BK137"/>
  <c r="J133"/>
  <c r="J132"/>
  <c i="7" r="BK178"/>
  <c r="J177"/>
  <c r="J173"/>
  <c r="BK163"/>
  <c r="BK158"/>
  <c r="BK148"/>
  <c r="BK144"/>
  <c r="BK138"/>
  <c r="BK132"/>
  <c i="6" r="BK274"/>
  <c r="BK265"/>
  <c r="BK253"/>
  <c r="J251"/>
  <c r="J248"/>
  <c r="BK246"/>
  <c r="BK243"/>
  <c r="BK242"/>
  <c r="BK239"/>
  <c r="BK234"/>
  <c r="J219"/>
  <c r="BK209"/>
  <c r="BK206"/>
  <c r="J203"/>
  <c r="BK193"/>
  <c r="J181"/>
  <c r="J179"/>
  <c r="BK173"/>
  <c r="J171"/>
  <c r="J169"/>
  <c r="J167"/>
  <c r="J162"/>
  <c r="BK156"/>
  <c r="J154"/>
  <c r="J150"/>
  <c r="BK142"/>
  <c r="J139"/>
  <c r="BK137"/>
  <c r="J133"/>
  <c r="BK132"/>
  <c i="5" r="BK129"/>
  <c r="BK126"/>
  <c i="4" r="BK310"/>
  <c r="J310"/>
  <c r="BK308"/>
  <c r="J306"/>
  <c r="BK304"/>
  <c r="J292"/>
  <c r="BK290"/>
  <c r="J283"/>
  <c r="J264"/>
  <c r="J257"/>
  <c r="BK251"/>
  <c r="J246"/>
  <c r="BK244"/>
  <c r="BK242"/>
  <c r="BK240"/>
  <c r="J236"/>
  <c r="J233"/>
  <c r="BK229"/>
  <c r="J227"/>
  <c r="J225"/>
  <c r="BK223"/>
  <c r="BK217"/>
  <c r="BK215"/>
  <c r="BK211"/>
  <c r="BK209"/>
  <c r="BK176"/>
  <c r="J172"/>
  <c r="BK168"/>
  <c r="J166"/>
  <c r="J164"/>
  <c r="BK160"/>
  <c r="J158"/>
  <c r="J156"/>
  <c r="BK152"/>
  <c r="BK150"/>
  <c r="BK149"/>
  <c r="BK148"/>
  <c r="BK146"/>
  <c r="BK145"/>
  <c r="J142"/>
  <c r="J141"/>
  <c r="J138"/>
  <c r="BK137"/>
  <c r="BK135"/>
  <c i="3" r="BK471"/>
  <c r="J471"/>
  <c r="BK466"/>
  <c r="J466"/>
  <c r="J464"/>
  <c r="BK450"/>
  <c r="BK443"/>
  <c r="J442"/>
  <c r="BK434"/>
  <c r="J432"/>
  <c r="BK428"/>
  <c r="BK426"/>
  <c r="J424"/>
  <c r="BK422"/>
  <c r="BK414"/>
  <c r="BK410"/>
  <c r="BK408"/>
  <c r="J395"/>
  <c r="BK373"/>
  <c r="BK369"/>
  <c r="J364"/>
  <c r="BK356"/>
  <c r="J344"/>
  <c r="J340"/>
  <c r="BK335"/>
  <c r="BK333"/>
  <c r="BK331"/>
  <c r="J330"/>
  <c r="BK322"/>
  <c r="BK320"/>
  <c r="J318"/>
  <c r="J310"/>
  <c r="J302"/>
  <c r="BK298"/>
  <c r="BK292"/>
  <c r="BK289"/>
  <c r="J286"/>
  <c r="J285"/>
  <c r="J282"/>
  <c r="J280"/>
  <c r="J270"/>
  <c r="BK257"/>
  <c r="BK255"/>
  <c r="BK247"/>
  <c r="BK241"/>
  <c r="J239"/>
  <c r="J235"/>
  <c r="BK231"/>
  <c i="10" r="BK166"/>
  <c r="J164"/>
  <c r="J163"/>
  <c r="BK162"/>
  <c r="J161"/>
  <c r="J156"/>
  <c r="BK155"/>
  <c r="BK150"/>
  <c r="J138"/>
  <c r="BK133"/>
  <c i="9" r="J360"/>
  <c r="BK359"/>
  <c r="BK352"/>
  <c r="BK351"/>
  <c r="J350"/>
  <c r="BK348"/>
  <c r="J347"/>
  <c r="J346"/>
  <c r="BK343"/>
  <c r="J342"/>
  <c r="BK341"/>
  <c r="BK338"/>
  <c r="J337"/>
  <c r="BK332"/>
  <c r="J327"/>
  <c r="BK326"/>
  <c r="BK325"/>
  <c r="J324"/>
  <c r="J323"/>
  <c r="J322"/>
  <c r="J321"/>
  <c r="BK318"/>
  <c r="J313"/>
  <c r="BK312"/>
  <c r="J311"/>
  <c r="J308"/>
  <c r="BK305"/>
  <c r="J303"/>
  <c r="J302"/>
  <c r="BK299"/>
  <c r="BK295"/>
  <c r="J290"/>
  <c r="J285"/>
  <c r="BK284"/>
  <c r="BK283"/>
  <c r="J282"/>
  <c r="BK281"/>
  <c r="BK279"/>
  <c r="J278"/>
  <c r="BK276"/>
  <c r="J273"/>
  <c r="J269"/>
  <c r="J264"/>
  <c r="J262"/>
  <c r="BK260"/>
  <c r="BK251"/>
  <c r="J250"/>
  <c r="J247"/>
  <c r="BK242"/>
  <c r="BK241"/>
  <c r="BK239"/>
  <c r="J238"/>
  <c r="BK236"/>
  <c r="BK234"/>
  <c r="BK233"/>
  <c r="J231"/>
  <c r="BK230"/>
  <c r="J229"/>
  <c r="J223"/>
  <c r="J222"/>
  <c r="BK221"/>
  <c r="BK219"/>
  <c r="J214"/>
  <c r="J211"/>
  <c r="BK209"/>
  <c r="J205"/>
  <c r="BK199"/>
  <c r="BK198"/>
  <c r="J197"/>
  <c r="BK196"/>
  <c r="BK195"/>
  <c r="J192"/>
  <c r="J191"/>
  <c r="J190"/>
  <c r="J188"/>
  <c r="BK185"/>
  <c r="J185"/>
  <c r="J184"/>
  <c r="BK182"/>
  <c r="J181"/>
  <c r="BK177"/>
  <c r="J176"/>
  <c r="J173"/>
  <c r="BK169"/>
  <c r="J168"/>
  <c r="BK167"/>
  <c r="BK165"/>
  <c r="BK161"/>
  <c r="J160"/>
  <c r="J157"/>
  <c r="BK153"/>
  <c r="J152"/>
  <c r="J151"/>
  <c r="BK144"/>
  <c r="BK142"/>
  <c r="J141"/>
  <c r="BK140"/>
  <c i="8" r="J198"/>
  <c r="J186"/>
  <c r="J184"/>
  <c r="BK182"/>
  <c r="BK180"/>
  <c r="J178"/>
  <c r="BK176"/>
  <c r="BK174"/>
  <c r="BK171"/>
  <c r="BK170"/>
  <c r="BK156"/>
  <c r="BK154"/>
  <c r="BK151"/>
  <c r="J144"/>
  <c r="BK142"/>
  <c r="J141"/>
  <c r="J140"/>
  <c r="BK132"/>
  <c i="7" r="J178"/>
  <c r="BK177"/>
  <c r="J176"/>
  <c r="BK168"/>
  <c r="BK166"/>
  <c r="BK164"/>
  <c r="J163"/>
  <c r="BK162"/>
  <c r="J158"/>
  <c r="BK157"/>
  <c r="J154"/>
  <c r="J152"/>
  <c r="BK141"/>
  <c r="J138"/>
  <c i="6" r="J271"/>
  <c r="J269"/>
  <c r="BK262"/>
  <c r="BK260"/>
  <c r="BK257"/>
  <c r="BK255"/>
  <c r="BK248"/>
  <c r="J242"/>
  <c r="J239"/>
  <c r="BK238"/>
  <c r="J235"/>
  <c r="BK229"/>
  <c r="J226"/>
  <c r="J223"/>
  <c r="J213"/>
  <c r="J209"/>
  <c r="J206"/>
  <c r="BK194"/>
  <c r="J193"/>
  <c r="BK181"/>
  <c r="BK174"/>
  <c r="BK171"/>
  <c r="BK165"/>
  <c r="BK162"/>
  <c r="J160"/>
  <c r="BK154"/>
  <c r="J152"/>
  <c r="BK146"/>
  <c r="J144"/>
  <c r="BK133"/>
  <c r="J132"/>
  <c i="5" r="J131"/>
  <c r="J129"/>
  <c r="J126"/>
  <c i="4" r="BK306"/>
  <c r="BK303"/>
  <c r="J302"/>
  <c r="J299"/>
  <c r="BK283"/>
  <c r="BK276"/>
  <c r="J270"/>
  <c r="BK253"/>
  <c r="J249"/>
  <c r="BK248"/>
  <c r="J242"/>
  <c r="J240"/>
  <c r="BK235"/>
  <c r="BK231"/>
  <c r="BK227"/>
  <c r="J221"/>
  <c r="J219"/>
  <c r="BK213"/>
  <c r="J211"/>
  <c r="J206"/>
  <c r="J204"/>
  <c r="J199"/>
  <c r="J197"/>
  <c r="BK195"/>
  <c r="J191"/>
  <c r="BK187"/>
  <c r="J185"/>
  <c r="J184"/>
  <c r="BK178"/>
  <c r="J176"/>
  <c r="BK164"/>
  <c r="J160"/>
  <c r="BK139"/>
  <c i="3" r="BK462"/>
  <c r="BK458"/>
  <c r="J456"/>
  <c r="J454"/>
  <c r="BK447"/>
  <c r="BK445"/>
  <c r="J443"/>
  <c r="J436"/>
  <c r="J430"/>
  <c r="J418"/>
  <c r="J416"/>
  <c r="J408"/>
  <c r="J387"/>
  <c r="J385"/>
  <c r="BK364"/>
  <c r="J362"/>
  <c r="J358"/>
  <c r="BK340"/>
  <c r="J335"/>
  <c r="J331"/>
  <c r="BK326"/>
  <c r="J324"/>
  <c r="BK318"/>
  <c r="BK316"/>
  <c r="BK310"/>
  <c r="BK304"/>
  <c r="J300"/>
  <c r="BK294"/>
  <c r="J292"/>
  <c r="BK291"/>
  <c r="BK287"/>
  <c r="J284"/>
  <c r="BK280"/>
  <c r="J279"/>
  <c r="J276"/>
  <c r="BK272"/>
  <c r="BK265"/>
  <c r="J255"/>
  <c r="BK253"/>
  <c r="BK251"/>
  <c r="J249"/>
  <c r="J233"/>
  <c r="J227"/>
  <c l="1" r="BK131"/>
  <c r="J131"/>
  <c r="J100"/>
  <c r="BK224"/>
  <c r="J224"/>
  <c r="J101"/>
  <c r="R224"/>
  <c r="P232"/>
  <c r="P269"/>
  <c r="BK293"/>
  <c r="J293"/>
  <c r="J104"/>
  <c r="BK449"/>
  <c r="J449"/>
  <c r="J105"/>
  <c i="4" r="BK134"/>
  <c r="J134"/>
  <c r="J100"/>
  <c r="BK203"/>
  <c r="J203"/>
  <c r="J102"/>
  <c r="P203"/>
  <c r="R208"/>
  <c r="T234"/>
  <c r="T237"/>
  <c r="T259"/>
  <c r="T301"/>
  <c r="P305"/>
  <c i="5" r="T128"/>
  <c r="T124"/>
  <c r="T123"/>
  <c i="6" r="T131"/>
  <c r="P180"/>
  <c r="BK212"/>
  <c r="J212"/>
  <c r="J102"/>
  <c r="P212"/>
  <c r="R222"/>
  <c r="R241"/>
  <c r="P250"/>
  <c r="P249"/>
  <c i="7" r="BK135"/>
  <c r="BK147"/>
  <c r="J147"/>
  <c r="J103"/>
  <c r="BK175"/>
  <c r="BK174"/>
  <c r="J174"/>
  <c r="J104"/>
  <c i="8" r="P131"/>
  <c r="P130"/>
  <c r="P139"/>
  <c r="R159"/>
  <c r="BK195"/>
  <c r="BK194"/>
  <c r="J194"/>
  <c r="J106"/>
  <c i="9" r="P139"/>
  <c r="P138"/>
  <c r="P148"/>
  <c r="R156"/>
  <c r="T179"/>
  <c r="BK202"/>
  <c r="J202"/>
  <c r="J107"/>
  <c r="BK287"/>
  <c r="J287"/>
  <c r="J108"/>
  <c r="R316"/>
  <c r="R315"/>
  <c r="P320"/>
  <c r="T333"/>
  <c i="3" r="T131"/>
  <c r="T129"/>
  <c r="T128"/>
  <c r="P224"/>
  <c r="R232"/>
  <c r="R269"/>
  <c r="P293"/>
  <c r="P449"/>
  <c i="4" r="T134"/>
  <c r="BK208"/>
  <c r="J208"/>
  <c r="J103"/>
  <c r="BK234"/>
  <c r="J234"/>
  <c r="J104"/>
  <c r="R234"/>
  <c r="R237"/>
  <c r="R259"/>
  <c r="BK305"/>
  <c r="J305"/>
  <c r="J110"/>
  <c i="5" r="BK128"/>
  <c r="J128"/>
  <c r="J101"/>
  <c i="6" r="P131"/>
  <c r="BK180"/>
  <c r="J180"/>
  <c r="J101"/>
  <c r="R180"/>
  <c r="BK222"/>
  <c r="J222"/>
  <c r="J103"/>
  <c r="BK241"/>
  <c r="J241"/>
  <c r="J104"/>
  <c r="T241"/>
  <c r="R250"/>
  <c r="R249"/>
  <c i="7" r="P129"/>
  <c r="P128"/>
  <c r="R135"/>
  <c r="P147"/>
  <c r="T175"/>
  <c r="T174"/>
  <c i="8" r="R131"/>
  <c r="R130"/>
  <c r="T139"/>
  <c r="P159"/>
  <c r="T195"/>
  <c r="T194"/>
  <c i="9" r="R139"/>
  <c r="R138"/>
  <c r="T148"/>
  <c r="P156"/>
  <c r="R179"/>
  <c r="R202"/>
  <c r="T287"/>
  <c r="T316"/>
  <c r="T315"/>
  <c r="BK320"/>
  <c r="BK333"/>
  <c r="J333"/>
  <c r="J115"/>
  <c i="2" r="T128"/>
  <c r="R141"/>
  <c r="P145"/>
  <c r="BK156"/>
  <c r="J156"/>
  <c r="J104"/>
  <c r="T156"/>
  <c i="3" r="R131"/>
  <c r="R129"/>
  <c r="R128"/>
  <c r="T224"/>
  <c r="T232"/>
  <c r="T269"/>
  <c r="R293"/>
  <c r="T449"/>
  <c i="4" r="P134"/>
  <c r="R203"/>
  <c r="P208"/>
  <c r="BK237"/>
  <c r="J237"/>
  <c r="J105"/>
  <c r="BK259"/>
  <c r="J259"/>
  <c r="J106"/>
  <c r="BK301"/>
  <c r="J301"/>
  <c r="J109"/>
  <c r="R301"/>
  <c r="T305"/>
  <c i="5" r="P128"/>
  <c r="P124"/>
  <c r="P123"/>
  <c i="1" r="AU102"/>
  <c i="6" r="R131"/>
  <c r="R130"/>
  <c r="R129"/>
  <c r="T180"/>
  <c r="R212"/>
  <c r="P222"/>
  <c r="BK250"/>
  <c r="J250"/>
  <c r="J107"/>
  <c i="7" r="BK129"/>
  <c r="BK128"/>
  <c r="T129"/>
  <c r="T128"/>
  <c r="P135"/>
  <c r="P134"/>
  <c r="T147"/>
  <c r="R175"/>
  <c r="R174"/>
  <c i="8" r="BK131"/>
  <c r="J131"/>
  <c r="J100"/>
  <c r="BK139"/>
  <c r="J139"/>
  <c r="J104"/>
  <c r="BK159"/>
  <c r="J159"/>
  <c r="J105"/>
  <c r="P195"/>
  <c r="P194"/>
  <c i="9" r="BK139"/>
  <c r="J139"/>
  <c r="J100"/>
  <c r="R148"/>
  <c r="R147"/>
  <c r="T156"/>
  <c r="P179"/>
  <c r="T202"/>
  <c r="R287"/>
  <c r="BK316"/>
  <c r="J316"/>
  <c r="J110"/>
  <c r="T320"/>
  <c r="T319"/>
  <c r="P333"/>
  <c i="3" r="P131"/>
  <c r="P129"/>
  <c r="P128"/>
  <c i="1" r="AU98"/>
  <c i="3" r="BK232"/>
  <c r="J232"/>
  <c r="J102"/>
  <c r="BK269"/>
  <c r="J269"/>
  <c r="J103"/>
  <c r="T293"/>
  <c r="R449"/>
  <c i="4" r="R134"/>
  <c r="R133"/>
  <c r="T203"/>
  <c r="T208"/>
  <c r="P234"/>
  <c r="P237"/>
  <c r="P259"/>
  <c r="P301"/>
  <c r="P300"/>
  <c r="R305"/>
  <c i="5" r="R128"/>
  <c r="R124"/>
  <c r="R123"/>
  <c i="6" r="BK131"/>
  <c r="J131"/>
  <c r="J100"/>
  <c r="T212"/>
  <c r="T222"/>
  <c r="P241"/>
  <c r="T250"/>
  <c r="T249"/>
  <c i="7" r="R129"/>
  <c r="R128"/>
  <c r="T135"/>
  <c r="T134"/>
  <c r="R147"/>
  <c r="P175"/>
  <c r="P174"/>
  <c i="8" r="T131"/>
  <c r="T130"/>
  <c r="R139"/>
  <c r="R138"/>
  <c r="T159"/>
  <c r="R195"/>
  <c r="R194"/>
  <c i="9" r="T139"/>
  <c r="T138"/>
  <c r="BK148"/>
  <c r="J148"/>
  <c r="J103"/>
  <c r="BK156"/>
  <c r="J156"/>
  <c r="J104"/>
  <c r="BK179"/>
  <c r="J179"/>
  <c r="J106"/>
  <c r="P202"/>
  <c r="P287"/>
  <c r="P316"/>
  <c r="P315"/>
  <c r="R320"/>
  <c r="R333"/>
  <c i="10" r="BK132"/>
  <c r="J132"/>
  <c r="J100"/>
  <c r="P132"/>
  <c r="P131"/>
  <c r="T132"/>
  <c r="T131"/>
  <c r="T141"/>
  <c r="R172"/>
  <c r="BK203"/>
  <c r="J203"/>
  <c r="J107"/>
  <c r="R203"/>
  <c r="R202"/>
  <c i="11" r="BK131"/>
  <c r="J131"/>
  <c r="J101"/>
  <c r="P131"/>
  <c r="P127"/>
  <c r="P126"/>
  <c i="1" r="AU114"/>
  <c i="11" r="R131"/>
  <c r="R127"/>
  <c r="R126"/>
  <c r="T131"/>
  <c r="T127"/>
  <c r="T126"/>
  <c r="BK136"/>
  <c r="J136"/>
  <c r="J102"/>
  <c r="P136"/>
  <c i="2" r="R128"/>
  <c r="P141"/>
  <c r="BK145"/>
  <c r="J145"/>
  <c r="J102"/>
  <c r="T145"/>
  <c r="P156"/>
  <c i="10" r="R132"/>
  <c r="R131"/>
  <c r="BK141"/>
  <c r="J141"/>
  <c r="J103"/>
  <c r="R141"/>
  <c r="R140"/>
  <c r="P172"/>
  <c r="T203"/>
  <c r="T202"/>
  <c i="11" r="R136"/>
  <c i="2" r="BK128"/>
  <c r="P128"/>
  <c r="P127"/>
  <c r="P126"/>
  <c i="1" r="AU96"/>
  <c i="2" r="BK141"/>
  <c r="J141"/>
  <c r="J101"/>
  <c r="T141"/>
  <c r="R145"/>
  <c r="R156"/>
  <c i="10" r="P141"/>
  <c r="P140"/>
  <c r="BK172"/>
  <c r="J172"/>
  <c r="J105"/>
  <c r="T172"/>
  <c r="P203"/>
  <c r="P202"/>
  <c i="11" r="T136"/>
  <c i="3" r="BE229"/>
  <c r="BE233"/>
  <c r="BE239"/>
  <c r="BE241"/>
  <c r="BE245"/>
  <c r="BE257"/>
  <c r="BE282"/>
  <c r="BE285"/>
  <c r="BE288"/>
  <c r="BE292"/>
  <c r="BE296"/>
  <c r="BE298"/>
  <c r="BE300"/>
  <c r="BE306"/>
  <c r="BE312"/>
  <c r="BE320"/>
  <c r="BE328"/>
  <c r="BE344"/>
  <c r="BE369"/>
  <c r="BE410"/>
  <c r="BE412"/>
  <c r="BE420"/>
  <c r="BE422"/>
  <c r="BE426"/>
  <c r="BE432"/>
  <c r="BE440"/>
  <c r="BE441"/>
  <c r="BK470"/>
  <c r="J470"/>
  <c r="J106"/>
  <c i="4" r="F93"/>
  <c r="E120"/>
  <c r="J128"/>
  <c r="BE137"/>
  <c r="BE140"/>
  <c r="BE142"/>
  <c r="BE144"/>
  <c r="BE145"/>
  <c r="BE158"/>
  <c r="BE166"/>
  <c r="BE168"/>
  <c r="BE182"/>
  <c r="BE215"/>
  <c r="BE223"/>
  <c r="BE233"/>
  <c r="BE236"/>
  <c r="BE242"/>
  <c r="BE255"/>
  <c r="BE260"/>
  <c r="BE290"/>
  <c r="BK200"/>
  <c r="J200"/>
  <c r="J101"/>
  <c i="5" r="J91"/>
  <c r="E111"/>
  <c r="F119"/>
  <c i="6" r="J91"/>
  <c r="J94"/>
  <c r="F126"/>
  <c r="BE139"/>
  <c r="BE147"/>
  <c r="BE156"/>
  <c r="BE167"/>
  <c r="BE176"/>
  <c r="BE200"/>
  <c r="BE216"/>
  <c r="BE232"/>
  <c r="BE243"/>
  <c r="BE265"/>
  <c r="BE271"/>
  <c i="7" r="J94"/>
  <c r="J121"/>
  <c r="BE130"/>
  <c r="BE144"/>
  <c r="BE148"/>
  <c r="BE160"/>
  <c r="BE172"/>
  <c i="8" r="E85"/>
  <c r="F93"/>
  <c r="BE133"/>
  <c r="BE137"/>
  <c r="BE148"/>
  <c r="BE153"/>
  <c r="BE158"/>
  <c r="BE160"/>
  <c r="BE162"/>
  <c r="BE164"/>
  <c r="BE166"/>
  <c r="BE188"/>
  <c r="BE196"/>
  <c i="9" r="F94"/>
  <c r="BE149"/>
  <c r="BE154"/>
  <c r="BE158"/>
  <c r="BE162"/>
  <c r="BE171"/>
  <c r="BE174"/>
  <c r="BE180"/>
  <c r="BE183"/>
  <c r="BE186"/>
  <c r="BE193"/>
  <c r="BE200"/>
  <c r="BE203"/>
  <c r="BE206"/>
  <c r="BE207"/>
  <c r="BE212"/>
  <c r="BE216"/>
  <c r="BE217"/>
  <c r="BE224"/>
  <c r="BE226"/>
  <c r="BE231"/>
  <c r="BE243"/>
  <c r="BE245"/>
  <c r="BE248"/>
  <c r="BE252"/>
  <c r="BE254"/>
  <c r="BE255"/>
  <c r="BE256"/>
  <c r="BE258"/>
  <c r="BE264"/>
  <c r="BE266"/>
  <c r="BE271"/>
  <c r="BE274"/>
  <c r="BE277"/>
  <c r="BE288"/>
  <c r="BE291"/>
  <c r="BE293"/>
  <c r="BE296"/>
  <c r="BE297"/>
  <c r="BE300"/>
  <c r="BE304"/>
  <c r="BE306"/>
  <c r="BE309"/>
  <c r="BE313"/>
  <c r="BE327"/>
  <c r="BE330"/>
  <c r="BE334"/>
  <c r="BE335"/>
  <c r="BE339"/>
  <c r="BE344"/>
  <c r="BE346"/>
  <c r="BE353"/>
  <c r="BE355"/>
  <c i="10" r="J91"/>
  <c r="J94"/>
  <c r="F126"/>
  <c r="BE142"/>
  <c r="BE144"/>
  <c r="BE159"/>
  <c r="BE164"/>
  <c r="BE167"/>
  <c i="3" r="BE227"/>
  <c r="BE243"/>
  <c r="BE249"/>
  <c r="BE261"/>
  <c r="BE272"/>
  <c r="BE274"/>
  <c r="BE276"/>
  <c r="BE283"/>
  <c r="BE287"/>
  <c r="BE294"/>
  <c r="BE304"/>
  <c r="BE308"/>
  <c r="BE310"/>
  <c r="BE314"/>
  <c r="BE324"/>
  <c r="BE326"/>
  <c r="BE358"/>
  <c r="BE385"/>
  <c r="BE416"/>
  <c r="BE418"/>
  <c r="BE436"/>
  <c r="BE438"/>
  <c r="BE445"/>
  <c r="BE454"/>
  <c r="BE458"/>
  <c r="BE464"/>
  <c r="BE466"/>
  <c r="BE471"/>
  <c i="4" r="J91"/>
  <c r="BE139"/>
  <c r="BE143"/>
  <c r="BE148"/>
  <c r="BE149"/>
  <c r="BE150"/>
  <c r="BE156"/>
  <c r="BE178"/>
  <c r="BE185"/>
  <c r="BE191"/>
  <c r="BE197"/>
  <c r="BE201"/>
  <c r="BE204"/>
  <c r="BE213"/>
  <c r="BE219"/>
  <c r="BE231"/>
  <c r="BE249"/>
  <c r="BE253"/>
  <c r="BE302"/>
  <c r="BE308"/>
  <c r="BE310"/>
  <c i="5" r="BE131"/>
  <c i="6" r="J125"/>
  <c r="BE146"/>
  <c r="BE150"/>
  <c r="BE159"/>
  <c r="BE174"/>
  <c r="BE179"/>
  <c r="BE181"/>
  <c r="BE194"/>
  <c r="BE197"/>
  <c r="BE213"/>
  <c r="BE219"/>
  <c r="BE223"/>
  <c r="BE229"/>
  <c r="BE235"/>
  <c r="BE251"/>
  <c r="BE255"/>
  <c r="BE260"/>
  <c r="BE267"/>
  <c r="BE269"/>
  <c r="BE277"/>
  <c i="7" r="J93"/>
  <c r="BE150"/>
  <c r="BE154"/>
  <c r="BE158"/>
  <c r="BE161"/>
  <c r="BE164"/>
  <c r="BE168"/>
  <c r="BE170"/>
  <c i="8" r="F94"/>
  <c r="J123"/>
  <c r="J126"/>
  <c r="BE141"/>
  <c r="BE142"/>
  <c r="BE144"/>
  <c r="BE146"/>
  <c r="BE150"/>
  <c r="BE157"/>
  <c r="BE170"/>
  <c r="BK136"/>
  <c r="J136"/>
  <c r="J102"/>
  <c i="9" r="E85"/>
  <c r="F93"/>
  <c r="J131"/>
  <c r="BE144"/>
  <c r="BE146"/>
  <c r="BE152"/>
  <c r="BE155"/>
  <c r="BE157"/>
  <c r="BE159"/>
  <c r="BE163"/>
  <c r="BE168"/>
  <c r="BE177"/>
  <c r="BE196"/>
  <c r="BE201"/>
  <c r="BE204"/>
  <c r="BE205"/>
  <c r="BE209"/>
  <c r="BE210"/>
  <c r="BE211"/>
  <c r="BE220"/>
  <c r="BE223"/>
  <c r="BE225"/>
  <c r="BE230"/>
  <c r="BE240"/>
  <c r="BE242"/>
  <c r="BE249"/>
  <c r="BE251"/>
  <c r="BE259"/>
  <c r="BE269"/>
  <c r="BE270"/>
  <c r="BE281"/>
  <c r="BE284"/>
  <c r="BE299"/>
  <c r="BE308"/>
  <c r="BE312"/>
  <c r="BE314"/>
  <c r="BE328"/>
  <c r="BE338"/>
  <c r="BE341"/>
  <c r="BE342"/>
  <c r="BE345"/>
  <c r="BE352"/>
  <c r="BE356"/>
  <c r="BE357"/>
  <c r="BE359"/>
  <c r="BE361"/>
  <c r="BK145"/>
  <c r="J145"/>
  <c r="J101"/>
  <c r="BK329"/>
  <c r="J329"/>
  <c r="J113"/>
  <c r="BK331"/>
  <c r="J331"/>
  <c r="J114"/>
  <c i="10" r="J93"/>
  <c r="BE138"/>
  <c r="BE143"/>
  <c r="BE155"/>
  <c r="BE160"/>
  <c i="2" r="E85"/>
  <c r="F93"/>
  <c r="J94"/>
  <c r="J122"/>
  <c r="BE130"/>
  <c r="BE132"/>
  <c r="BE135"/>
  <c r="BE139"/>
  <c r="BE142"/>
  <c r="BE147"/>
  <c r="BK151"/>
  <c r="J151"/>
  <c r="J103"/>
  <c i="3" r="E85"/>
  <c r="J93"/>
  <c r="BE132"/>
  <c r="BE139"/>
  <c r="BE143"/>
  <c r="BE148"/>
  <c r="BE158"/>
  <c r="BE160"/>
  <c r="BE162"/>
  <c r="BE166"/>
  <c r="BE170"/>
  <c r="BE172"/>
  <c r="BE173"/>
  <c r="BE178"/>
  <c r="BE192"/>
  <c r="BE194"/>
  <c r="BE200"/>
  <c r="BE202"/>
  <c r="BE204"/>
  <c r="BE212"/>
  <c r="BE220"/>
  <c r="BE225"/>
  <c r="BE235"/>
  <c r="BE251"/>
  <c r="BE253"/>
  <c r="BE265"/>
  <c r="BE270"/>
  <c r="BE280"/>
  <c r="BE289"/>
  <c r="BE318"/>
  <c r="BE322"/>
  <c r="BE331"/>
  <c r="BE335"/>
  <c r="BE364"/>
  <c r="BE387"/>
  <c r="BE395"/>
  <c r="BE414"/>
  <c r="BE424"/>
  <c r="BE442"/>
  <c i="4" r="F94"/>
  <c r="BE135"/>
  <c r="BE138"/>
  <c r="BE160"/>
  <c r="BE172"/>
  <c r="BE184"/>
  <c r="BE195"/>
  <c r="BE206"/>
  <c r="BE209"/>
  <c r="BE217"/>
  <c r="BE225"/>
  <c r="BE238"/>
  <c r="BE240"/>
  <c r="BE251"/>
  <c r="BE257"/>
  <c r="BE264"/>
  <c r="BE270"/>
  <c r="BE276"/>
  <c r="BE292"/>
  <c r="BE299"/>
  <c i="5" r="J93"/>
  <c r="BE129"/>
  <c r="BK125"/>
  <c r="BK124"/>
  <c r="J124"/>
  <c r="J99"/>
  <c i="6" r="E85"/>
  <c r="F93"/>
  <c r="BE133"/>
  <c r="BE137"/>
  <c r="BE144"/>
  <c r="BE152"/>
  <c r="BE162"/>
  <c r="BE165"/>
  <c r="BE169"/>
  <c r="BE187"/>
  <c r="BE203"/>
  <c r="BE209"/>
  <c r="BE238"/>
  <c r="BE246"/>
  <c r="BE253"/>
  <c r="BE262"/>
  <c i="7" r="F94"/>
  <c r="BE132"/>
  <c r="BE138"/>
  <c r="BE152"/>
  <c r="BE162"/>
  <c r="BE166"/>
  <c r="BE173"/>
  <c r="BE176"/>
  <c r="BE178"/>
  <c i="8" r="BE171"/>
  <c r="BE172"/>
  <c r="BE176"/>
  <c r="BE180"/>
  <c r="BE184"/>
  <c r="BE186"/>
  <c r="BE197"/>
  <c i="9" r="BE140"/>
  <c r="BE141"/>
  <c r="BE150"/>
  <c r="BE151"/>
  <c r="BE160"/>
  <c r="BE161"/>
  <c r="BE165"/>
  <c r="BE167"/>
  <c r="BE169"/>
  <c r="BE170"/>
  <c r="BE172"/>
  <c r="BE173"/>
  <c r="BE176"/>
  <c r="BE181"/>
  <c r="BE184"/>
  <c r="BE185"/>
  <c r="BE187"/>
  <c r="BE190"/>
  <c r="BE192"/>
  <c r="BE195"/>
  <c r="BE199"/>
  <c r="BE213"/>
  <c r="BE221"/>
  <c r="BE228"/>
  <c r="BE232"/>
  <c r="BE234"/>
  <c r="BE235"/>
  <c r="BE238"/>
  <c r="BE247"/>
  <c r="BE253"/>
  <c r="BE257"/>
  <c r="BE262"/>
  <c r="BE263"/>
  <c r="BE265"/>
  <c r="BE267"/>
  <c r="BE273"/>
  <c r="BE279"/>
  <c r="BE280"/>
  <c r="BE283"/>
  <c r="BE289"/>
  <c r="BE290"/>
  <c r="BE292"/>
  <c r="BE295"/>
  <c r="BE298"/>
  <c r="BE301"/>
  <c r="BE302"/>
  <c r="BE305"/>
  <c r="BE311"/>
  <c r="BE318"/>
  <c r="BE322"/>
  <c r="BE325"/>
  <c r="BE337"/>
  <c r="BE343"/>
  <c r="BE348"/>
  <c r="BE349"/>
  <c r="BE360"/>
  <c i="10" r="E85"/>
  <c r="BE150"/>
  <c r="BE153"/>
  <c r="BE154"/>
  <c r="BE156"/>
  <c r="BE162"/>
  <c r="BE165"/>
  <c i="3" r="BE231"/>
  <c r="BE247"/>
  <c r="BE255"/>
  <c r="BE279"/>
  <c r="BE284"/>
  <c r="BE286"/>
  <c r="BE291"/>
  <c r="BE302"/>
  <c r="BE316"/>
  <c r="BE330"/>
  <c r="BE333"/>
  <c r="BE340"/>
  <c r="BE356"/>
  <c r="BE362"/>
  <c r="BE373"/>
  <c r="BE408"/>
  <c r="BE428"/>
  <c r="BE430"/>
  <c r="BE434"/>
  <c r="BE443"/>
  <c r="BE447"/>
  <c r="BE450"/>
  <c r="BE456"/>
  <c r="BE462"/>
  <c r="BK129"/>
  <c r="BK128"/>
  <c r="J128"/>
  <c r="J98"/>
  <c i="4" r="BE141"/>
  <c r="BE146"/>
  <c r="BE152"/>
  <c r="BE164"/>
  <c r="BE176"/>
  <c r="BE187"/>
  <c r="BE199"/>
  <c r="BE211"/>
  <c r="BE221"/>
  <c r="BE227"/>
  <c r="BE229"/>
  <c r="BE235"/>
  <c r="BE244"/>
  <c r="BE246"/>
  <c r="BE248"/>
  <c r="BE283"/>
  <c r="BE303"/>
  <c r="BE304"/>
  <c r="BE306"/>
  <c r="BK298"/>
  <c r="J298"/>
  <c r="J107"/>
  <c i="5" r="F94"/>
  <c r="BE126"/>
  <c i="6" r="BE132"/>
  <c r="BE142"/>
  <c r="BE154"/>
  <c r="BE160"/>
  <c r="BE171"/>
  <c r="BE173"/>
  <c r="BE193"/>
  <c r="BE206"/>
  <c r="BE226"/>
  <c r="BE234"/>
  <c r="BE239"/>
  <c r="BE242"/>
  <c r="BE248"/>
  <c r="BE257"/>
  <c r="BE274"/>
  <c r="BE279"/>
  <c r="BK247"/>
  <c r="J247"/>
  <c r="J105"/>
  <c i="7" r="E85"/>
  <c r="F93"/>
  <c r="BE136"/>
  <c r="BE141"/>
  <c r="BE157"/>
  <c r="BE163"/>
  <c r="BE177"/>
  <c i="8" r="J93"/>
  <c r="BE132"/>
  <c r="BE140"/>
  <c r="BE149"/>
  <c r="BE151"/>
  <c r="BE154"/>
  <c r="BE156"/>
  <c r="BE168"/>
  <c r="BE174"/>
  <c r="BE178"/>
  <c r="BE182"/>
  <c r="BE192"/>
  <c r="BE198"/>
  <c i="9" r="BE142"/>
  <c r="BE143"/>
  <c r="BE153"/>
  <c r="BE175"/>
  <c r="BE182"/>
  <c r="BE188"/>
  <c r="BE189"/>
  <c r="BE191"/>
  <c r="BE194"/>
  <c r="BE197"/>
  <c r="BE198"/>
  <c r="BE208"/>
  <c r="BE214"/>
  <c r="BE215"/>
  <c r="BE218"/>
  <c r="BE219"/>
  <c r="BE222"/>
  <c r="BE227"/>
  <c r="BE229"/>
  <c r="BE233"/>
  <c r="BE236"/>
  <c r="BE237"/>
  <c r="BE239"/>
  <c r="BE241"/>
  <c r="BE244"/>
  <c r="BE246"/>
  <c r="BE250"/>
  <c r="BE260"/>
  <c r="BE261"/>
  <c r="BE268"/>
  <c r="BE272"/>
  <c r="BE275"/>
  <c r="BE276"/>
  <c r="BE278"/>
  <c r="BE282"/>
  <c r="BE285"/>
  <c r="BE286"/>
  <c r="BE294"/>
  <c r="BE303"/>
  <c r="BE307"/>
  <c r="BE310"/>
  <c r="BE317"/>
  <c r="BE321"/>
  <c r="BE323"/>
  <c r="BE324"/>
  <c r="BE326"/>
  <c r="BE332"/>
  <c r="BE336"/>
  <c r="BE340"/>
  <c r="BE347"/>
  <c r="BE350"/>
  <c r="BE351"/>
  <c r="BE354"/>
  <c r="BE358"/>
  <c r="BE362"/>
  <c r="BE363"/>
  <c i="10" r="F94"/>
  <c r="BE133"/>
  <c r="BE135"/>
  <c r="BE147"/>
  <c r="BE161"/>
  <c r="BE163"/>
  <c r="BE166"/>
  <c r="BE168"/>
  <c r="BE169"/>
  <c r="BE171"/>
  <c r="BE173"/>
  <c r="BE176"/>
  <c r="BE177"/>
  <c r="BE178"/>
  <c r="BE180"/>
  <c r="BE187"/>
  <c r="BE192"/>
  <c r="BE200"/>
  <c r="BE205"/>
  <c r="BE191"/>
  <c i="11" r="J93"/>
  <c r="F123"/>
  <c r="BE132"/>
  <c r="BE134"/>
  <c r="BE143"/>
  <c r="BK128"/>
  <c i="2" r="J91"/>
  <c r="F94"/>
  <c r="BE129"/>
  <c r="BE133"/>
  <c r="BE136"/>
  <c r="BE146"/>
  <c r="BE157"/>
  <c i="3" r="J91"/>
  <c r="F94"/>
  <c r="BE130"/>
  <c r="BE150"/>
  <c i="10" r="BE183"/>
  <c r="BE194"/>
  <c r="BE206"/>
  <c r="BE208"/>
  <c r="BK170"/>
  <c r="J170"/>
  <c r="J104"/>
  <c i="11" r="F93"/>
  <c r="BE129"/>
  <c r="BE135"/>
  <c r="BE141"/>
  <c r="BE146"/>
  <c i="2" r="BE131"/>
  <c r="BE137"/>
  <c r="BE144"/>
  <c r="BE152"/>
  <c r="BE158"/>
  <c i="3" r="F93"/>
  <c r="BE134"/>
  <c r="BE141"/>
  <c r="BE144"/>
  <c r="BE146"/>
  <c r="BE152"/>
  <c r="BE154"/>
  <c r="BE156"/>
  <c r="BE164"/>
  <c r="BE168"/>
  <c r="BE175"/>
  <c r="BE176"/>
  <c r="BE180"/>
  <c r="BE186"/>
  <c r="BE206"/>
  <c r="BE214"/>
  <c i="10" r="BE204"/>
  <c r="BK137"/>
  <c r="J137"/>
  <c r="J101"/>
  <c r="BK207"/>
  <c r="J207"/>
  <c r="J108"/>
  <c i="11" r="E85"/>
  <c r="J91"/>
  <c r="BE137"/>
  <c r="BE139"/>
  <c r="BE148"/>
  <c r="BK145"/>
  <c r="J145"/>
  <c r="J103"/>
  <c r="BK147"/>
  <c r="J147"/>
  <c r="J104"/>
  <c i="4" r="F37"/>
  <c i="1" r="BB100"/>
  <c r="BB99"/>
  <c r="AX99"/>
  <c i="5" r="F37"/>
  <c i="1" r="BB102"/>
  <c r="BB101"/>
  <c r="AX101"/>
  <c i="6" r="F37"/>
  <c i="1" r="BB104"/>
  <c r="BB103"/>
  <c r="AX103"/>
  <c i="8" r="F39"/>
  <c i="1" r="BD108"/>
  <c r="BD107"/>
  <c i="6" r="F38"/>
  <c i="1" r="BC104"/>
  <c r="BC103"/>
  <c r="AY103"/>
  <c i="4" r="F39"/>
  <c i="1" r="BD100"/>
  <c r="BD99"/>
  <c i="8" r="J36"/>
  <c i="1" r="AW108"/>
  <c i="10" r="F36"/>
  <c i="1" r="BA112"/>
  <c r="BA111"/>
  <c r="AW111"/>
  <c i="2" r="F36"/>
  <c i="1" r="BA96"/>
  <c r="BA95"/>
  <c r="AW95"/>
  <c i="10" r="F37"/>
  <c i="1" r="BB112"/>
  <c r="BB111"/>
  <c r="AX111"/>
  <c r="AS94"/>
  <c i="5" r="J36"/>
  <c i="1" r="AW102"/>
  <c i="7" r="J36"/>
  <c i="1" r="AW106"/>
  <c i="3" r="F39"/>
  <c i="1" r="BD98"/>
  <c r="BD97"/>
  <c i="6" r="F36"/>
  <c i="1" r="BA104"/>
  <c r="BA103"/>
  <c r="AW103"/>
  <c i="2" r="F37"/>
  <c i="1" r="BB96"/>
  <c r="BB95"/>
  <c r="AX95"/>
  <c i="4" r="F38"/>
  <c i="1" r="BC100"/>
  <c r="BC99"/>
  <c r="AY99"/>
  <c i="7" r="F39"/>
  <c i="1" r="BD106"/>
  <c r="BD105"/>
  <c i="8" r="F38"/>
  <c i="1" r="BC108"/>
  <c r="BC107"/>
  <c r="AY107"/>
  <c i="5" r="F39"/>
  <c i="1" r="BD102"/>
  <c r="BD101"/>
  <c i="7" r="F37"/>
  <c i="1" r="BB106"/>
  <c r="BB105"/>
  <c r="AX105"/>
  <c i="10" r="J36"/>
  <c i="1" r="AW112"/>
  <c i="10" r="F38"/>
  <c i="1" r="BC112"/>
  <c r="BC111"/>
  <c r="AY111"/>
  <c i="2" r="F38"/>
  <c i="1" r="BC96"/>
  <c r="BC95"/>
  <c r="AY95"/>
  <c i="11" r="F39"/>
  <c i="1" r="BD114"/>
  <c r="BD113"/>
  <c i="3" r="F38"/>
  <c i="1" r="BC98"/>
  <c r="BC97"/>
  <c r="AY97"/>
  <c i="6" r="J36"/>
  <c i="1" r="AW104"/>
  <c i="8" r="F37"/>
  <c i="1" r="BB108"/>
  <c r="BB107"/>
  <c r="AX107"/>
  <c i="4" r="J36"/>
  <c i="1" r="AW100"/>
  <c i="7" r="F38"/>
  <c i="1" r="BC106"/>
  <c r="BC105"/>
  <c r="AY105"/>
  <c i="8" r="F36"/>
  <c i="1" r="BA108"/>
  <c r="BA107"/>
  <c r="AW107"/>
  <c i="9" r="F36"/>
  <c i="1" r="BA110"/>
  <c r="BA109"/>
  <c r="AW109"/>
  <c i="3" r="J36"/>
  <c i="1" r="AW98"/>
  <c i="5" r="F38"/>
  <c i="1" r="BC102"/>
  <c r="BC101"/>
  <c r="AY101"/>
  <c i="3" r="F36"/>
  <c i="1" r="BA98"/>
  <c r="BA97"/>
  <c r="AW97"/>
  <c i="3" r="F37"/>
  <c i="1" r="BB98"/>
  <c r="BB97"/>
  <c r="AX97"/>
  <c i="6" r="F39"/>
  <c i="1" r="BD104"/>
  <c r="BD103"/>
  <c i="9" r="F37"/>
  <c i="1" r="BB110"/>
  <c r="BB109"/>
  <c r="AX109"/>
  <c i="11" r="F36"/>
  <c i="1" r="BA114"/>
  <c r="BA113"/>
  <c r="AW113"/>
  <c i="2" r="J36"/>
  <c i="1" r="AW96"/>
  <c i="11" r="J36"/>
  <c i="1" r="AW114"/>
  <c i="9" r="J36"/>
  <c i="1" r="AW110"/>
  <c i="9" r="F38"/>
  <c i="1" r="BC110"/>
  <c r="BC109"/>
  <c r="AY109"/>
  <c i="7" r="F36"/>
  <c i="1" r="BA106"/>
  <c r="BA105"/>
  <c r="AW105"/>
  <c i="9" r="F39"/>
  <c i="1" r="BD110"/>
  <c r="BD109"/>
  <c i="4" r="F36"/>
  <c i="1" r="BA100"/>
  <c r="BA99"/>
  <c r="AW99"/>
  <c i="5" r="F36"/>
  <c i="1" r="BA102"/>
  <c r="BA101"/>
  <c r="AW101"/>
  <c i="10" r="F39"/>
  <c i="1" r="BD112"/>
  <c r="BD111"/>
  <c i="11" r="F38"/>
  <c i="1" r="BC114"/>
  <c r="BC113"/>
  <c r="AY113"/>
  <c i="2" r="F39"/>
  <c i="1" r="BD96"/>
  <c r="BD95"/>
  <c r="BD94"/>
  <c r="W33"/>
  <c i="11" r="F37"/>
  <c i="1" r="BB114"/>
  <c r="BB113"/>
  <c r="AX113"/>
  <c r="AU95"/>
  <c r="AU101"/>
  <c r="AU113"/>
  <c r="AU97"/>
  <c i="10" l="1" r="T140"/>
  <c i="9" r="R319"/>
  <c i="7" r="T127"/>
  <c i="8" r="R129"/>
  <c i="7" r="R134"/>
  <c r="R127"/>
  <c r="P127"/>
  <c i="1" r="AU106"/>
  <c i="6" r="P130"/>
  <c r="P129"/>
  <c i="1" r="AU104"/>
  <c i="8" r="P138"/>
  <c i="6" r="T130"/>
  <c r="T129"/>
  <c i="2" r="BK127"/>
  <c r="J127"/>
  <c r="J99"/>
  <c i="9" r="P178"/>
  <c i="4" r="T300"/>
  <c i="11" r="BK127"/>
  <c r="J127"/>
  <c r="J99"/>
  <c i="2" r="R127"/>
  <c r="R126"/>
  <c i="10" r="T130"/>
  <c i="4" r="R300"/>
  <c r="R132"/>
  <c i="9" r="BK319"/>
  <c r="J319"/>
  <c r="J111"/>
  <c r="R178"/>
  <c r="R137"/>
  <c i="8" r="T138"/>
  <c r="T129"/>
  <c i="9" r="P319"/>
  <c r="T178"/>
  <c i="8" r="P129"/>
  <c i="1" r="AU108"/>
  <c i="10" r="R130"/>
  <c r="P130"/>
  <c i="1" r="AU112"/>
  <c i="4" r="P133"/>
  <c r="P132"/>
  <c i="1" r="AU100"/>
  <c i="2" r="T127"/>
  <c r="T126"/>
  <c i="9" r="T147"/>
  <c r="T137"/>
  <c i="4" r="T133"/>
  <c r="T132"/>
  <c i="9" r="P147"/>
  <c r="P137"/>
  <c i="1" r="AU110"/>
  <c i="7" r="BK134"/>
  <c r="J134"/>
  <c r="J101"/>
  <c i="4" r="BK133"/>
  <c i="7" r="J128"/>
  <c r="J99"/>
  <c r="J129"/>
  <c r="J100"/>
  <c r="J135"/>
  <c r="J102"/>
  <c r="J175"/>
  <c r="J105"/>
  <c i="8" r="BK130"/>
  <c r="J130"/>
  <c r="J99"/>
  <c r="J195"/>
  <c r="J107"/>
  <c i="9" r="BK138"/>
  <c r="J138"/>
  <c r="J99"/>
  <c r="BK315"/>
  <c r="J315"/>
  <c r="J109"/>
  <c i="4" r="BK300"/>
  <c r="J300"/>
  <c r="J108"/>
  <c i="5" r="BK123"/>
  <c r="J123"/>
  <c r="J125"/>
  <c r="J100"/>
  <c i="6" r="BK130"/>
  <c r="BK129"/>
  <c r="J129"/>
  <c r="J98"/>
  <c r="BK249"/>
  <c r="J249"/>
  <c r="J106"/>
  <c i="9" r="J320"/>
  <c r="J112"/>
  <c i="2" r="J128"/>
  <c r="J100"/>
  <c i="3" r="J129"/>
  <c r="J99"/>
  <c i="8" r="BK135"/>
  <c r="J135"/>
  <c r="J101"/>
  <c r="BK138"/>
  <c r="J138"/>
  <c r="J103"/>
  <c i="9" r="BK147"/>
  <c r="J147"/>
  <c r="J102"/>
  <c r="BK178"/>
  <c r="J178"/>
  <c r="J105"/>
  <c i="10" r="BK131"/>
  <c r="J131"/>
  <c r="J99"/>
  <c r="BK140"/>
  <c r="J140"/>
  <c r="J102"/>
  <c i="11" r="J128"/>
  <c r="J100"/>
  <c i="10" r="BK202"/>
  <c r="J202"/>
  <c r="J106"/>
  <c i="1" r="AU99"/>
  <c i="3" r="J32"/>
  <c i="1" r="AG98"/>
  <c i="3" r="J35"/>
  <c i="1" r="AV98"/>
  <c r="AT98"/>
  <c i="7" r="J35"/>
  <c i="1" r="AV106"/>
  <c r="AT106"/>
  <c i="4" r="F35"/>
  <c i="1" r="AZ100"/>
  <c r="AZ99"/>
  <c r="AV99"/>
  <c r="AT99"/>
  <c i="5" r="J35"/>
  <c i="1" r="AV102"/>
  <c r="AT102"/>
  <c i="8" r="F35"/>
  <c i="1" r="AZ108"/>
  <c r="AZ107"/>
  <c r="AV107"/>
  <c r="AT107"/>
  <c i="11" r="F35"/>
  <c i="1" r="AZ114"/>
  <c r="AZ113"/>
  <c r="AV113"/>
  <c r="AT113"/>
  <c i="10" r="F35"/>
  <c i="1" r="AZ112"/>
  <c r="AZ111"/>
  <c r="AV111"/>
  <c r="AT111"/>
  <c r="AU103"/>
  <c r="AU111"/>
  <c r="BC94"/>
  <c r="AY94"/>
  <c r="BB94"/>
  <c r="W31"/>
  <c i="6" r="J35"/>
  <c i="1" r="AV104"/>
  <c r="AT104"/>
  <c i="8" r="J35"/>
  <c i="1" r="AV108"/>
  <c r="AT108"/>
  <c i="5" r="F35"/>
  <c i="1" r="AZ102"/>
  <c r="AZ101"/>
  <c r="AV101"/>
  <c r="AT101"/>
  <c i="2" r="J35"/>
  <c i="1" r="AV96"/>
  <c r="AT96"/>
  <c i="3" r="F35"/>
  <c i="1" r="AZ98"/>
  <c r="AZ97"/>
  <c r="AV97"/>
  <c r="AT97"/>
  <c i="6" r="F35"/>
  <c i="1" r="AZ104"/>
  <c r="AZ103"/>
  <c r="AV103"/>
  <c r="AT103"/>
  <c i="7" r="F35"/>
  <c i="1" r="AZ106"/>
  <c r="AZ105"/>
  <c r="AV105"/>
  <c r="AT105"/>
  <c i="2" r="F35"/>
  <c i="1" r="AZ96"/>
  <c r="AZ95"/>
  <c r="AV95"/>
  <c r="AT95"/>
  <c i="11" r="J35"/>
  <c i="1" r="AV114"/>
  <c r="AT114"/>
  <c r="AU105"/>
  <c r="AU107"/>
  <c i="5" r="J32"/>
  <c i="1" r="AG102"/>
  <c r="AN102"/>
  <c r="BA94"/>
  <c r="W30"/>
  <c i="4" r="J35"/>
  <c i="1" r="AV100"/>
  <c r="AT100"/>
  <c i="9" r="F35"/>
  <c i="1" r="AZ110"/>
  <c r="AZ109"/>
  <c r="AV109"/>
  <c r="AT109"/>
  <c i="10" r="J35"/>
  <c i="1" r="AV112"/>
  <c r="AT112"/>
  <c i="9" r="J35"/>
  <c i="1" r="AV110"/>
  <c r="AT110"/>
  <c r="AU109"/>
  <c i="4" l="1" r="BK132"/>
  <c r="J132"/>
  <c r="J98"/>
  <c i="5" r="J41"/>
  <c i="3" r="J41"/>
  <c i="7" r="BK127"/>
  <c r="J127"/>
  <c r="J98"/>
  <c i="5" r="J98"/>
  <c i="6" r="J130"/>
  <c r="J99"/>
  <c i="9" r="BK137"/>
  <c r="J137"/>
  <c r="J98"/>
  <c i="4" r="J133"/>
  <c r="J99"/>
  <c i="2" r="BK126"/>
  <c r="J126"/>
  <c r="J98"/>
  <c i="8" r="BK129"/>
  <c r="J129"/>
  <c r="J98"/>
  <c i="11" r="BK126"/>
  <c r="J126"/>
  <c i="10" r="BK130"/>
  <c r="J130"/>
  <c i="1" r="AU94"/>
  <c r="AN98"/>
  <c r="AW94"/>
  <c r="AK30"/>
  <c r="AG101"/>
  <c r="AN101"/>
  <c r="W32"/>
  <c i="6" r="J32"/>
  <c i="1" r="AG104"/>
  <c r="AG103"/>
  <c r="AN103"/>
  <c r="AZ94"/>
  <c r="AV94"/>
  <c r="AK29"/>
  <c r="AX94"/>
  <c r="AG97"/>
  <c r="AN97"/>
  <c i="11" r="J32"/>
  <c i="1" r="AG114"/>
  <c r="AG113"/>
  <c r="AN113"/>
  <c i="10" r="J32"/>
  <c i="1" r="AG112"/>
  <c r="AG111"/>
  <c r="AN111"/>
  <c i="6" l="1" r="J41"/>
  <c i="10" r="J41"/>
  <c i="1" r="AN112"/>
  <c r="AN114"/>
  <c i="11" r="J41"/>
  <c r="J98"/>
  <c i="10" r="J98"/>
  <c i="1" r="AN104"/>
  <c i="7" r="J32"/>
  <c i="1" r="AG106"/>
  <c r="AN106"/>
  <c i="4" r="J32"/>
  <c i="1" r="AG100"/>
  <c r="AG99"/>
  <c r="AN99"/>
  <c i="8" r="J32"/>
  <c i="1" r="AG108"/>
  <c r="AN108"/>
  <c i="9" r="J32"/>
  <c i="1" r="AG110"/>
  <c r="AG109"/>
  <c r="AN109"/>
  <c r="AT94"/>
  <c i="2" r="J32"/>
  <c i="1" r="AG96"/>
  <c r="AN96"/>
  <c r="W29"/>
  <c i="4" l="1" r="J41"/>
  <c i="9" r="J41"/>
  <c i="1" r="AN110"/>
  <c i="7" r="J41"/>
  <c i="8" r="J41"/>
  <c i="1" r="AN100"/>
  <c i="2" r="J41"/>
  <c i="1" r="AG95"/>
  <c r="AG107"/>
  <c r="AN107"/>
  <c r="AG105"/>
  <c r="AN105"/>
  <c l="1" r="AN95"/>
  <c r="AG94"/>
  <c r="AK26"/>
  <c r="AK35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<sst xmlns="http://schemas.openxmlformats.org/spreadsheetml/2006/main">
  <si>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</si>
  <si>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</si>
  <si>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</si>
  <si>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</si>
  <si>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</si>
  <si>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{32539e47-f44e-4a6f-9020-e9b40e7e8052}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</si>
  <si>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</si>
  <si>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</si>
  <si>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</si>
  <si>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</si>
  <si>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</si>
  <si>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</si>
  <si>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</si>
  <si>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</si>
  <si>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1615807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</si>
  <si>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</si>
  <si>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</si>
  <si>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Na Slupi, Jaromírova, Křesomyslova, Praha 4, č. akce 999066/3, úsek most ČD - Bělehradská, 3. etapa</t>
  </si>
  <si>
    <t>KSO:</t>
  </si>
  <si>
    <t>822 2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</si>
  <si>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</si>
  <si>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</si>
  <si>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</si>
  <si>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</si>
  <si>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</si>
  <si>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</si>
  <si>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</si>
  <si>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</si>
  <si>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</si>
  <si>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</si>
  <si>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</si>
  <si>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</si>
  <si>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</si>
  <si>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</si>
  <si>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</si>
  <si>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</si>
  <si>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</si>
  <si>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</si>
  <si>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</si>
  <si>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</si>
  <si>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</si>
  <si>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</si>
  <si>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</si>
  <si>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</si>
  <si>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</si>
  <si>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</si>
  <si>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</si>
  <si>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</si>
  <si>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</si>
  <si>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</si>
  <si>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</si>
  <si>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</si>
  <si>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</si>
  <si>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</si>
  <si>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</si>
  <si>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</si>
  <si>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</si>
  <si>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</si>
  <si>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</si>
  <si>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</si>
  <si>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</si>
  <si>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</si>
  <si>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</si>
  <si>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</si>
  <si>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</si>
  <si>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</si>
  <si>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</si>
  <si>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</si>
  <si>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</si>
  <si>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</si>
  <si>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</si>
  <si>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</si>
  <si>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</si>
  <si>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</si>
  <si>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</si>
  <si>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</si>
  <si>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</si>
  <si>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</si>
  <si>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VON</t>
  </si>
  <si>
    <t>VON - Vedlejší a ostatní náklady</t>
  </si>
  <si>
    <t>STA</t>
  </si>
  <si>
    <t>1</t>
  </si>
  <si>
    <t>{0ffd2616-56b8-48de-b274-677ac5916811}</t>
  </si>
  <si>
    <t>2</t>
  </si>
  <si>
    <t>/</t>
  </si>
  <si>
    <t>Soupis</t>
  </si>
  <si>
    <t>{b8bf4875-6187-4134-a8f1-15d9a9316961}</t>
  </si>
  <si>
    <t>SO 131.2</t>
  </si>
  <si>
    <t>SO 131.2 Komunikace Křesomyslova</t>
  </si>
  <si>
    <t>{3f92ef80-54e9-41a4-85c9-ae2f6baef1e2}</t>
  </si>
  <si>
    <t>SO 131.2 - Komunikace Křesomyslova</t>
  </si>
  <si>
    <t>{e089c264-b412-49a5-9a00-d1ec523198b0}</t>
  </si>
  <si>
    <t>SO 135.2</t>
  </si>
  <si>
    <t>SO 135.2 - Chodníky a vjezdy - Křesomyslova</t>
  </si>
  <si>
    <t>{811dd18b-e2a9-4f14-808e-7332eb6ca3a5}</t>
  </si>
  <si>
    <t>SO135.2 - Chodníky a vjezdy - Křesomyslova</t>
  </si>
  <si>
    <t>{d281a0d7-d1cd-4c54-908f-2f5f2af50e4b}</t>
  </si>
  <si>
    <t>SO 136</t>
  </si>
  <si>
    <t>SO 136 - Mobiliář</t>
  </si>
  <si>
    <t>{cbc348aa-5723-4444-b8f6-d5c49d9cbe74}</t>
  </si>
  <si>
    <t>SO136</t>
  </si>
  <si>
    <t>{c34c44a4-26e3-4eb1-af70-2b94c402fc9c}</t>
  </si>
  <si>
    <t>SO 231</t>
  </si>
  <si>
    <t>SO 231 - Opěrná zeď</t>
  </si>
  <si>
    <t>{16156ceb-ab9f-4a96-a555-ca20ea020351}</t>
  </si>
  <si>
    <t>{ccb63791-5d95-4f9b-9d03-ecdfd43fa902}</t>
  </si>
  <si>
    <t>SO 432</t>
  </si>
  <si>
    <t>SO 432 - Přeložka optické trasy</t>
  </si>
  <si>
    <t>{3b46f8aa-227d-413f-91f4-926a998b19e8}</t>
  </si>
  <si>
    <t>{87729e75-733f-40cf-b5c6-d42b9624025f}</t>
  </si>
  <si>
    <t>SO 433</t>
  </si>
  <si>
    <t>SO 433 - Přeložka TSK</t>
  </si>
  <si>
    <t>{821c2355-c4cb-4d54-85b9-50b9f1aaa652}</t>
  </si>
  <si>
    <t>{bd09bd78-2dd6-418c-840c-f49f91099f6d}</t>
  </si>
  <si>
    <t>SO 435</t>
  </si>
  <si>
    <t>SO 435 - Úprava SSZ 4.061 Sekaninova - přechod Křesomyslova</t>
  </si>
  <si>
    <t>{ef495066-839f-4e1e-b7b1-f814d410e646}</t>
  </si>
  <si>
    <t>Úprava SSZ 4.061 Sekaninova - přechod Křesomyslova</t>
  </si>
  <si>
    <t>{f1dfe1f9-eb9c-43e0-b4e6-b17283c65504}</t>
  </si>
  <si>
    <t>SO 436</t>
  </si>
  <si>
    <t>SO 436 - Přeložka trakčních sloupů</t>
  </si>
  <si>
    <t>{683c3a4d-f521-4e4f-9443-22f34799d0cf}</t>
  </si>
  <si>
    <t>{c900d4a6-a549-457f-ad98-0ef027c8daba}</t>
  </si>
  <si>
    <t>SO 931</t>
  </si>
  <si>
    <t>SO 931 - DIO</t>
  </si>
  <si>
    <t>{cb460e7c-97b2-4e7d-83d4-551070acadd3}</t>
  </si>
  <si>
    <t>{7f3e5852-b8b5-43cf-bdc9-2c42484c0f87}</t>
  </si>
  <si>
    <t>KRYCÍ LIST SOUPISU PRACÍ</t>
  </si>
  <si>
    <t>Objekt:</t>
  </si>
  <si>
    <t>VON - VON - Vedlejší a ostatní náklady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</si>
  <si>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</si>
  <si>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</si>
  <si>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</si>
  <si>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</si>
  <si>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</si>
  <si>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</si>
  <si>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</si>
  <si>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</si>
  <si>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</si>
  <si>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</si>
  <si>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</si>
  <si>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</si>
  <si>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</si>
  <si>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</si>
  <si>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</si>
  <si>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</si>
  <si>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</si>
  <si>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</si>
  <si>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</si>
  <si>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</si>
  <si>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</si>
  <si>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</si>
  <si>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</si>
  <si>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</si>
  <si>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</si>
  <si>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</si>
  <si>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</si>
  <si>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</si>
  <si>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</si>
  <si>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</si>
  <si>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</si>
  <si>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</si>
  <si>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011504000</t>
  </si>
  <si>
    <t>Pasportizace okolních objektů</t>
  </si>
  <si>
    <t>Kč</t>
  </si>
  <si>
    <t>1024</t>
  </si>
  <si>
    <t>1454449338</t>
  </si>
  <si>
    <t>011505000</t>
  </si>
  <si>
    <t>Kamerový průzkum kanalizace</t>
  </si>
  <si>
    <t>1927660866</t>
  </si>
  <si>
    <t>4</t>
  </si>
  <si>
    <t>012203001</t>
  </si>
  <si>
    <t>Vytyčení inženýrských sítí</t>
  </si>
  <si>
    <t>1436915745</t>
  </si>
  <si>
    <t>012203002</t>
  </si>
  <si>
    <t>Geodetické práce před prováděním stavby - vytyčení stavby</t>
  </si>
  <si>
    <t>-108341280</t>
  </si>
  <si>
    <t>3</t>
  </si>
  <si>
    <t>012203000</t>
  </si>
  <si>
    <t>Geodetické práce při provádění stavby</t>
  </si>
  <si>
    <t>595463255</t>
  </si>
  <si>
    <t>VV</t>
  </si>
  <si>
    <t>6</t>
  </si>
  <si>
    <t>012203003</t>
  </si>
  <si>
    <t>Geodetické práce po dokončení stavby - zaměření skutečného provedení</t>
  </si>
  <si>
    <t>-1475478202</t>
  </si>
  <si>
    <t>7</t>
  </si>
  <si>
    <t>013203000</t>
  </si>
  <si>
    <t>Aktualizace DIO a projednání pro získání DIR</t>
  </si>
  <si>
    <t>-611998067</t>
  </si>
  <si>
    <t>8</t>
  </si>
  <si>
    <t>013244000</t>
  </si>
  <si>
    <t>Dokumentace pro provádění stavby</t>
  </si>
  <si>
    <t>-2131414907</t>
  </si>
  <si>
    <t xml:space="preserve">"realizační dokumentace stavby"  1</t>
  </si>
  <si>
    <t>9</t>
  </si>
  <si>
    <t>013254000</t>
  </si>
  <si>
    <t>Dokumentace skutečného provedení stavby</t>
  </si>
  <si>
    <t>249276643</t>
  </si>
  <si>
    <t>VRN2</t>
  </si>
  <si>
    <t>Příprava staveniště</t>
  </si>
  <si>
    <t>10</t>
  </si>
  <si>
    <t>020001000</t>
  </si>
  <si>
    <t>Příprava staveniště - oplocení a pod</t>
  </si>
  <si>
    <t>-365749660</t>
  </si>
  <si>
    <t xml:space="preserve">"zajištění oplocení staveniště z důvodu bezpečnosti v okolí stavby"  1</t>
  </si>
  <si>
    <t>11</t>
  </si>
  <si>
    <t>021002000</t>
  </si>
  <si>
    <t xml:space="preserve">Záchranné práce - Ochrana fasád domů, reklamních panelů během realizace stavby </t>
  </si>
  <si>
    <t>-506435960</t>
  </si>
  <si>
    <t>VRN3</t>
  </si>
  <si>
    <t>Zařízení staveniště</t>
  </si>
  <si>
    <t>12</t>
  </si>
  <si>
    <t>030001000</t>
  </si>
  <si>
    <t>1886622092</t>
  </si>
  <si>
    <t>13</t>
  </si>
  <si>
    <t>032002000</t>
  </si>
  <si>
    <t>Vybavení staveniště</t>
  </si>
  <si>
    <t>335109752</t>
  </si>
  <si>
    <t>"Mobilní zábrany proti hluku - zřízení, ošetřování, odstranění</t>
  </si>
  <si>
    <t>"mycí linka či oklepová část na výjezdu ze stavby vč.provozu</t>
  </si>
  <si>
    <t>VRN4</t>
  </si>
  <si>
    <t>Inženýrská činnost</t>
  </si>
  <si>
    <t>14</t>
  </si>
  <si>
    <t>045303000</t>
  </si>
  <si>
    <t>Koordinační činnost souvisejících investic</t>
  </si>
  <si>
    <t>1447370799</t>
  </si>
  <si>
    <t>"Inženýrská činnost zkoušky a ostatní měření monitoring kompletační a koordinační činnost koordinační činnost souvisejících investic</t>
  </si>
  <si>
    <t>"- inženýrské sítě, plyn, SSZ, RTT, kanalizace apod.</t>
  </si>
  <si>
    <t>VRN9</t>
  </si>
  <si>
    <t>Ostatní náklady</t>
  </si>
  <si>
    <t>090001000</t>
  </si>
  <si>
    <t>Základní rozdělení průvodních činností a nákladů, ostatní náklady, koordinace více stavebníků (zhotovitelů), provozní a územní vlivy</t>
  </si>
  <si>
    <t>44267281</t>
  </si>
  <si>
    <t>16</t>
  </si>
  <si>
    <t>091002100</t>
  </si>
  <si>
    <t>Ostatní náklady související s objektem - informační tabule</t>
  </si>
  <si>
    <t>kus</t>
  </si>
  <si>
    <t>1254630011</t>
  </si>
  <si>
    <t>SO 131.2 - SO 131.2 Komunikace Křesomyslova</t>
  </si>
  <si>
    <t>SO 131.2 - SO 131.2 - Komunikace Křesomyslova</t>
  </si>
  <si>
    <t>Ing. Neudert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</si>
  <si>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</si>
  <si>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</si>
  <si>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</si>
  <si>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</si>
  <si>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</si>
  <si>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</si>
  <si>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</si>
  <si>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</si>
  <si>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HSV</t>
  </si>
  <si>
    <t>Práce a dodávky HSV</t>
  </si>
  <si>
    <t>43419000R</t>
  </si>
  <si>
    <t>Kamenické práce - opracování na místě, vč. pemrlování</t>
  </si>
  <si>
    <t>ks</t>
  </si>
  <si>
    <t>-394577982</t>
  </si>
  <si>
    <t>Zemní práce</t>
  </si>
  <si>
    <t>113106123</t>
  </si>
  <si>
    <t>Rozebrání dlažeb ze zámkových dlaždic komunikací pro pěší ručně</t>
  </si>
  <si>
    <t>m2</t>
  </si>
  <si>
    <t>CS ÚRS 2019 02</t>
  </si>
  <si>
    <t>-1107339821</t>
  </si>
  <si>
    <t>"dlažba" 263,1</t>
  </si>
  <si>
    <t>113106151</t>
  </si>
  <si>
    <t>Rozebrání dlažeb vozovek z velkých kostek s ložem z kameniva ručně</t>
  </si>
  <si>
    <t>-934388619</t>
  </si>
  <si>
    <t>"dlažba" 105,41</t>
  </si>
  <si>
    <t>"předláždění 50% bude využito"260,48*0,5</t>
  </si>
  <si>
    <t>"předláždění 50% bude odvezeno"260,48*0,5</t>
  </si>
  <si>
    <t>Součet</t>
  </si>
  <si>
    <t>113154353</t>
  </si>
  <si>
    <t>Frézování živičného krytu tl 50 mm pruh š 1 m pl do 10000 m2 s překážkami v trase</t>
  </si>
  <si>
    <t>-318251658</t>
  </si>
  <si>
    <t>"chodník" 118,55</t>
  </si>
  <si>
    <t>113154355</t>
  </si>
  <si>
    <t>Frézování živičného krytu tl 200 mm pruh š 1 m pl do 10000 m2 s překážkami v trase</t>
  </si>
  <si>
    <t>1144667741</t>
  </si>
  <si>
    <t>"vozovka - tl.150mm" 3276,9</t>
  </si>
  <si>
    <t>113201112</t>
  </si>
  <si>
    <t>Vytrhání obrub silničních ležatých</t>
  </si>
  <si>
    <t>m</t>
  </si>
  <si>
    <t>-1429741964</t>
  </si>
  <si>
    <t>115101201</t>
  </si>
  <si>
    <t>Čerpání vody na dopravní výšku do 10 m průměrný přítok do 500 l/min</t>
  </si>
  <si>
    <t>hod</t>
  </si>
  <si>
    <t>514832538</t>
  </si>
  <si>
    <t>"odhad" 8*7</t>
  </si>
  <si>
    <t>115101301</t>
  </si>
  <si>
    <t>Pohotovost čerpací soupravy pro dopravní výšku do 10 m přítok do 500 l/min</t>
  </si>
  <si>
    <t>den</t>
  </si>
  <si>
    <t>-1547881897</t>
  </si>
  <si>
    <t>"odhad"7</t>
  </si>
  <si>
    <t>120001101</t>
  </si>
  <si>
    <t>Příplatek za ztížení odkopávky nebo prokkopávky v blízkosti inženýrských sítí</t>
  </si>
  <si>
    <t>m3</t>
  </si>
  <si>
    <t>1674775347</t>
  </si>
  <si>
    <t>"odhad 30% výkopů"0,3*(1465+54+225,72+230)</t>
  </si>
  <si>
    <t>122302203</t>
  </si>
  <si>
    <t>Odkopávky a prokopávky nezapažené pro silnice objemu do 5000 m3 v hornině tř. 4</t>
  </si>
  <si>
    <t>1107511963</t>
  </si>
  <si>
    <t>"sanace podloží - čerpáno se souhlasem investora"0,35*3680</t>
  </si>
  <si>
    <t>-174438423</t>
  </si>
  <si>
    <t>"výkop" 1465</t>
  </si>
  <si>
    <t>122302209</t>
  </si>
  <si>
    <t>Příplatek k odkopávkám a prokopávkám pro silnice v hornině tř. 4 za lepivost</t>
  </si>
  <si>
    <t>-1924208251</t>
  </si>
  <si>
    <t>"sanace podloží- 30% - čerpáno se souhlasem investora"0,30*0,35*3680</t>
  </si>
  <si>
    <t>907218396</t>
  </si>
  <si>
    <t>"výkop" 0,3*1465</t>
  </si>
  <si>
    <t>132301102</t>
  </si>
  <si>
    <t>Hloubení rýh š do 600 mm v hornině tř. 4 objemu přes 100 m3</t>
  </si>
  <si>
    <t>-1651337189</t>
  </si>
  <si>
    <t>"trativody" (2*418)*0,45*0,6</t>
  </si>
  <si>
    <t>132301109</t>
  </si>
  <si>
    <t>Příplatek za lepivost k hloubení rýh š do 600 mm v hornině tř. 4</t>
  </si>
  <si>
    <t>956738829</t>
  </si>
  <si>
    <t>"trativody" 0,3*225,720</t>
  </si>
  <si>
    <t>132301202</t>
  </si>
  <si>
    <t>Hloubení rýh š do 2000 mm v hornině tř. 4 objemu do 1000 m3</t>
  </si>
  <si>
    <t>1483937817</t>
  </si>
  <si>
    <t>"přípojky" 1,25*2,0*(15*2*2+5*2+11*2)</t>
  </si>
  <si>
    <t>17</t>
  </si>
  <si>
    <t>132301209</t>
  </si>
  <si>
    <t>Příplatek za lepivost k hloubení rýh š do 2000 mm v hornině tř. 4</t>
  </si>
  <si>
    <t>-277574819</t>
  </si>
  <si>
    <t>"přípojky" 0,3*230,000</t>
  </si>
  <si>
    <t>18</t>
  </si>
  <si>
    <t>133301101</t>
  </si>
  <si>
    <t>Hloubení šachet v hornině tř. 4 objemu do 100 m3</t>
  </si>
  <si>
    <t>1473785039</t>
  </si>
  <si>
    <t>"pro napojení přípojek a ulič. vpusti" 3,0*3,0*6,0</t>
  </si>
  <si>
    <t>19</t>
  </si>
  <si>
    <t>133301109</t>
  </si>
  <si>
    <t>Příplatek za lepivost u hloubení šachet v hornině tř. 4</t>
  </si>
  <si>
    <t>-1530573278</t>
  </si>
  <si>
    <t>0,3*54,0</t>
  </si>
  <si>
    <t>20</t>
  </si>
  <si>
    <t>151101101</t>
  </si>
  <si>
    <t>Zřízení příložného pažení a rozepření stěn rýh hl do 2 m</t>
  </si>
  <si>
    <t>1219496206</t>
  </si>
  <si>
    <t>"přípojky" 2*2,0*92,0</t>
  </si>
  <si>
    <t>151101111</t>
  </si>
  <si>
    <t>Odstranění příložného pažení a rozepření stěn rýh hl do 2 m</t>
  </si>
  <si>
    <t>576343724</t>
  </si>
  <si>
    <t>22</t>
  </si>
  <si>
    <t>151201103</t>
  </si>
  <si>
    <t>Zřízení zátažného pažení a rozepření stěn rýh hl do 8 m</t>
  </si>
  <si>
    <t>1023427979</t>
  </si>
  <si>
    <t>"pro napojení přípojek a ulič. vpustí" 6,0*3,0*4</t>
  </si>
  <si>
    <t>23</t>
  </si>
  <si>
    <t>151201113</t>
  </si>
  <si>
    <t>Odstranění zátažného pažení a rozepření stěn rýh hl do 8 m</t>
  </si>
  <si>
    <t>1621569115</t>
  </si>
  <si>
    <t>24</t>
  </si>
  <si>
    <t>167101102</t>
  </si>
  <si>
    <t>Nakládání výkopku z hornin tř. 1 až 4 přes 100 m3</t>
  </si>
  <si>
    <t>-2004027560</t>
  </si>
  <si>
    <t>25</t>
  </si>
  <si>
    <t>162701105</t>
  </si>
  <si>
    <t>Vodorovné přemístění do 10000 m výkopku/sypaniny z horniny tř. 1 až 4</t>
  </si>
  <si>
    <t>-1746163415</t>
  </si>
  <si>
    <t>26</t>
  </si>
  <si>
    <t>-116379189</t>
  </si>
  <si>
    <t>"pro přípojky a ulič. vpusti" 54</t>
  </si>
  <si>
    <t>"trativody" (418*2)*0,45*0,6</t>
  </si>
  <si>
    <t>"přípojky" 230</t>
  </si>
  <si>
    <t>27</t>
  </si>
  <si>
    <t>-1036170074</t>
  </si>
  <si>
    <t>28</t>
  </si>
  <si>
    <t>162701109</t>
  </si>
  <si>
    <t>Příplatek k vodorovnému přemístění výkopku/sypaniny z horniny tř. 1 až 4 ZKD 1000 m přes 10000 m</t>
  </si>
  <si>
    <t>-1208369549</t>
  </si>
  <si>
    <t>"sanace podloží - na skládku 30km - čerpáno se souhlasem investora"20*0,35*3680</t>
  </si>
  <si>
    <t>29</t>
  </si>
  <si>
    <t>325953481</t>
  </si>
  <si>
    <t>"výkop na skládku 30km" 20*1465</t>
  </si>
  <si>
    <t>"pro přípojky a ulič. vpusti" 20*54</t>
  </si>
  <si>
    <t>"trativody" 20*(418*2)*0,45*0,6</t>
  </si>
  <si>
    <t>"přípojky" 20*230</t>
  </si>
  <si>
    <t>30</t>
  </si>
  <si>
    <t>171101103</t>
  </si>
  <si>
    <t>Uložení sypaniny z hornin soudržných do násypů zhutněných do 100 % PS</t>
  </si>
  <si>
    <t>1598277737</t>
  </si>
  <si>
    <t>31</t>
  </si>
  <si>
    <t>M</t>
  </si>
  <si>
    <t>58344171</t>
  </si>
  <si>
    <t>štěrkodrť frakce 0/32</t>
  </si>
  <si>
    <t>t</t>
  </si>
  <si>
    <t>637007096</t>
  </si>
  <si>
    <t>"sanace podloží - čerpáno se souhlasem investora"1,9*0,35*3680</t>
  </si>
  <si>
    <t>32</t>
  </si>
  <si>
    <t>171201201</t>
  </si>
  <si>
    <t>Uložení sypaniny na skládky</t>
  </si>
  <si>
    <t>-1149401746</t>
  </si>
  <si>
    <t>33</t>
  </si>
  <si>
    <t>604682053</t>
  </si>
  <si>
    <t>34</t>
  </si>
  <si>
    <t>171201211</t>
  </si>
  <si>
    <t>Poplatek za uložení stavebního odpadu - zeminy a kameniva na skládce</t>
  </si>
  <si>
    <t>-780313839</t>
  </si>
  <si>
    <t>"sanace podloží - čerpáno se souhlasem investora"2,0*0,35*3680</t>
  </si>
  <si>
    <t>35</t>
  </si>
  <si>
    <t>1041288483</t>
  </si>
  <si>
    <t>"výkop" 2,0*1465</t>
  </si>
  <si>
    <t>"pro přípojky a ulič. vpusti" 2,0*54</t>
  </si>
  <si>
    <t>"trativody" 2,0*(418*2)*0,45*0,6</t>
  </si>
  <si>
    <t>"přípojky" 2,0*230</t>
  </si>
  <si>
    <t>36</t>
  </si>
  <si>
    <t>181951102</t>
  </si>
  <si>
    <t>Úprava pláně v hornině tř. 1 až 4 se zhutněním</t>
  </si>
  <si>
    <t>-2031002533</t>
  </si>
  <si>
    <t>"parapláň" 3680</t>
  </si>
  <si>
    <t xml:space="preserve">"pláň"  809+2163+260+273</t>
  </si>
  <si>
    <t>Zakládání</t>
  </si>
  <si>
    <t>37</t>
  </si>
  <si>
    <t>211561111</t>
  </si>
  <si>
    <t>Výplň odvodňovacích žeber nebo trativodů kamenivem hrubým drceným frakce 4 až 16 mm</t>
  </si>
  <si>
    <t>-2033148705</t>
  </si>
  <si>
    <t>"trativod" 836,0*0,45*(0,6-0,1)</t>
  </si>
  <si>
    <t>38</t>
  </si>
  <si>
    <t>211971121</t>
  </si>
  <si>
    <t>Zřízení opláštění žeber nebo trativodů geotextilií v rýze nebo zářezu sklonu přes 1:2 š do 2,5 m</t>
  </si>
  <si>
    <t>1989284417</t>
  </si>
  <si>
    <t>"trativod" 836,0*(0,6*3+0,4)</t>
  </si>
  <si>
    <t>39</t>
  </si>
  <si>
    <t>69311070</t>
  </si>
  <si>
    <t>geotextilie netkaná separační, ochranná, filtrační, drenážní PP 400g/m2</t>
  </si>
  <si>
    <t>-1245891026</t>
  </si>
  <si>
    <t>(836,0*(0,6*3+0,4))*1,02</t>
  </si>
  <si>
    <t>40</t>
  </si>
  <si>
    <t>212752213</t>
  </si>
  <si>
    <t>Trativod z drenážních trubek plastových flexibilních D do 160 mm včetně lože otevřený výkop</t>
  </si>
  <si>
    <t>-1977622330</t>
  </si>
  <si>
    <t>Komunikace pozemní</t>
  </si>
  <si>
    <t>41</t>
  </si>
  <si>
    <t>564851113</t>
  </si>
  <si>
    <t>Podklad ze štěrkodrtě ŠD tl 170 mm</t>
  </si>
  <si>
    <t>1571580448</t>
  </si>
  <si>
    <t>"parkovací stání - tl. min. 150mm" 549,0</t>
  </si>
  <si>
    <t>42</t>
  </si>
  <si>
    <t>564861115</t>
  </si>
  <si>
    <t>Podklad ze štěrkodrtě ŠD tl 240 mm</t>
  </si>
  <si>
    <t>-300274522</t>
  </si>
  <si>
    <t>"komunikace 1.1 - tl. min. 220mm" 833,0</t>
  </si>
  <si>
    <t>"komunikace 1.2 - tl. min. 220mm" 2228</t>
  </si>
  <si>
    <t>43</t>
  </si>
  <si>
    <t>565135111</t>
  </si>
  <si>
    <t>Asfaltový beton vrstva podkladní ACP 16 (obalované kamenivo OKS) tl 50 mm š do 3 m</t>
  </si>
  <si>
    <t>1993088224</t>
  </si>
  <si>
    <t>"komunikace 1.2 - ACP 16+"2162.83</t>
  </si>
  <si>
    <t>44</t>
  </si>
  <si>
    <t>567122111</t>
  </si>
  <si>
    <t>Podklad ze směsi stmelené cementem SC C 8/10 (KSC I) tl 120 mm</t>
  </si>
  <si>
    <t>1417459630</t>
  </si>
  <si>
    <t>"komunikace 1.2 - tl. 120mm" 2228,0</t>
  </si>
  <si>
    <t>45</t>
  </si>
  <si>
    <t>567132115</t>
  </si>
  <si>
    <t>Podklad ze směsi stmelené cementem SC C 8/10 (KSC I) tl 200 mm</t>
  </si>
  <si>
    <t>-737322479</t>
  </si>
  <si>
    <t>"komunikace 1.1 - tl. 200mm" 833,0</t>
  </si>
  <si>
    <t>46</t>
  </si>
  <si>
    <t>567911111</t>
  </si>
  <si>
    <t>Podklad z mezerovitého betonu MCB tl 100 mm</t>
  </si>
  <si>
    <t>-1258578120</t>
  </si>
  <si>
    <t>"parkovací stání - tl. 100mm" 549,0</t>
  </si>
  <si>
    <t>47</t>
  </si>
  <si>
    <t>573191111</t>
  </si>
  <si>
    <t>Postřik infiltrační kationaktivní emulzí v množství 1 kg/m2</t>
  </si>
  <si>
    <t>-1656843863</t>
  </si>
  <si>
    <t>"komunikace 1.2 -PI-EP 0,6kg/m2"2162.83</t>
  </si>
  <si>
    <t>48</t>
  </si>
  <si>
    <t>573231106</t>
  </si>
  <si>
    <t>Postřik živičný spojovací ze silniční emulze v množství 0,30 kg/m2</t>
  </si>
  <si>
    <t>-791334774</t>
  </si>
  <si>
    <t>"komunikace 1.2 - PS-EP"2*2162.83</t>
  </si>
  <si>
    <t>49</t>
  </si>
  <si>
    <t>577134131</t>
  </si>
  <si>
    <t>Asfaltový beton vrstva obrusná ACO 11 (ABS) tř. I tl 40 mm š do 3 m z modifikovaného asfaltu</t>
  </si>
  <si>
    <t>-1204612185</t>
  </si>
  <si>
    <t>"komunikace 1.2 - ACO 11S"2162.83</t>
  </si>
  <si>
    <t>50</t>
  </si>
  <si>
    <t>577166131</t>
  </si>
  <si>
    <t>Asfaltový beton vrstva ložní ACL 22 (ABVH) tl 70 mm š do 3 m z modifikovaného asfaltu</t>
  </si>
  <si>
    <t>-927937832</t>
  </si>
  <si>
    <t>"komunikace 1.2 - ACL 22S"2162.83</t>
  </si>
  <si>
    <t>51</t>
  </si>
  <si>
    <t>57814313R</t>
  </si>
  <si>
    <t>Litý asfalt MA 16 (LAH) tl. 40mm š do 3 m z modifikovaného asfaltu</t>
  </si>
  <si>
    <t>-532025528</t>
  </si>
  <si>
    <t>"komunikace 1.1 - MA16 - vč. lepenky pod spodní vrstvu MA" 2*808.67</t>
  </si>
  <si>
    <t>52</t>
  </si>
  <si>
    <t>591111111</t>
  </si>
  <si>
    <t>Kladení dlažby z kostek velkých z kamene do lože z kameniva těženého tl 50 mm</t>
  </si>
  <si>
    <t>-849172349</t>
  </si>
  <si>
    <t>"parkovací stání, vč. lože"272,76</t>
  </si>
  <si>
    <t>"předláždění"260,48</t>
  </si>
  <si>
    <t>53</t>
  </si>
  <si>
    <t>58381008</t>
  </si>
  <si>
    <t>kostka dlažební žula velká 15/17</t>
  </si>
  <si>
    <t>701414835</t>
  </si>
  <si>
    <t>"parkovací stání" 272,760*1,02</t>
  </si>
  <si>
    <t>"předláždění vč. dodání 50%"260,48*0,5</t>
  </si>
  <si>
    <t>54</t>
  </si>
  <si>
    <t>599432111</t>
  </si>
  <si>
    <t>Vyplnění spár dlažby z lomového kamene drobným kamenivem</t>
  </si>
  <si>
    <t>-1184313002</t>
  </si>
  <si>
    <t>"parkovací stání" 272,760</t>
  </si>
  <si>
    <t>"předláždění" 260,48</t>
  </si>
  <si>
    <t>Trubní vedení</t>
  </si>
  <si>
    <t>55</t>
  </si>
  <si>
    <t>831352121</t>
  </si>
  <si>
    <t>Montáž potrubí z trub kameninových hrdlových s integrovaným těsněním výkop sklon do 20 % DN 200</t>
  </si>
  <si>
    <t>-1380942340</t>
  </si>
  <si>
    <t>15*2*2+5*2+11*2</t>
  </si>
  <si>
    <t>56</t>
  </si>
  <si>
    <t>59710633</t>
  </si>
  <si>
    <t>trouba kameninová glazovaná DN 200 L1,00m spojovací systém F</t>
  </si>
  <si>
    <t>-470060074</t>
  </si>
  <si>
    <t>92*1,015 'Přepočtené koeficientem množství</t>
  </si>
  <si>
    <t>57</t>
  </si>
  <si>
    <t>837352221</t>
  </si>
  <si>
    <t>Montáž kameninových tvarovek jednoosých s integrovaným těsněním otevřený výkop DN 200</t>
  </si>
  <si>
    <t>-1136546398</t>
  </si>
  <si>
    <t>3*17</t>
  </si>
  <si>
    <t>58</t>
  </si>
  <si>
    <t>59710986</t>
  </si>
  <si>
    <t>koleno kameninové glazované DN 200 45° spojovací systém F tř. 160</t>
  </si>
  <si>
    <t>-948182374</t>
  </si>
  <si>
    <t>51*1,015 'Přepočtené koeficientem množství</t>
  </si>
  <si>
    <t>59</t>
  </si>
  <si>
    <t>895941111</t>
  </si>
  <si>
    <t>Zřízení vpusti kanalizační uliční z betonových dílců typ UV-50 normální</t>
  </si>
  <si>
    <t>1252875843</t>
  </si>
  <si>
    <t>60</t>
  </si>
  <si>
    <t>59223850</t>
  </si>
  <si>
    <t>dno pro uliční vpusť s výtokovým otvorem betonové 450x330x50mm</t>
  </si>
  <si>
    <t>1630291008</t>
  </si>
  <si>
    <t>61</t>
  </si>
  <si>
    <t>59223857</t>
  </si>
  <si>
    <t>skruž pro uliční vpusť horní betonová 450x295x50mm</t>
  </si>
  <si>
    <t>976191188</t>
  </si>
  <si>
    <t>62</t>
  </si>
  <si>
    <t>59223854</t>
  </si>
  <si>
    <t>skruž pro uliční vpusť s výtokovým otvorem PVC betonová 450x350x50mm</t>
  </si>
  <si>
    <t>-1775999314</t>
  </si>
  <si>
    <t>63</t>
  </si>
  <si>
    <t>5922386R1</t>
  </si>
  <si>
    <t>prstenec z recyklovaného plastu pro uliční vpusť vyrovnávací T1K 500</t>
  </si>
  <si>
    <t>1034254989</t>
  </si>
  <si>
    <t>64</t>
  </si>
  <si>
    <t>5922386R2</t>
  </si>
  <si>
    <t>prstenec z recyklovaného plastu pro uliční vpusť vyrovnávací T1 500</t>
  </si>
  <si>
    <t>981531336</t>
  </si>
  <si>
    <t>65</t>
  </si>
  <si>
    <t>5922386R3</t>
  </si>
  <si>
    <t>prstenec z recyklovaného plastu pro uliční vpusť vyrovnávací T2 500</t>
  </si>
  <si>
    <t>-811763559</t>
  </si>
  <si>
    <t>66</t>
  </si>
  <si>
    <t>59223874</t>
  </si>
  <si>
    <t>koš vysoký pro uliční vpusti žárově Pz plech pro rám 500/300mm</t>
  </si>
  <si>
    <t>-2000972944</t>
  </si>
  <si>
    <t>67</t>
  </si>
  <si>
    <t>55242320</t>
  </si>
  <si>
    <t>mříž vtoková litinová plochá 500x500mm</t>
  </si>
  <si>
    <t>-1544853456</t>
  </si>
  <si>
    <t>68</t>
  </si>
  <si>
    <t>8991101R</t>
  </si>
  <si>
    <t>Chránička plastová půlená prům.150mm - dodání a montáž</t>
  </si>
  <si>
    <t>-1394515088</t>
  </si>
  <si>
    <t>"položka bude čerpána se souhlasem investora" 5*8*4</t>
  </si>
  <si>
    <t>69</t>
  </si>
  <si>
    <t>899331111</t>
  </si>
  <si>
    <t>Výšková úprava uličního vstupu nebo vpusti do 200 mm zvýšením poklopu</t>
  </si>
  <si>
    <t>713050610</t>
  </si>
  <si>
    <t>70</t>
  </si>
  <si>
    <t>899431111</t>
  </si>
  <si>
    <t>Výšková úprava uličního vstupu nebo vpusti do 200 mm zvýšením krycího hrnce, šoupěte nebo hydrantu</t>
  </si>
  <si>
    <t>1869527575</t>
  </si>
  <si>
    <t>Ostatní konstrukce a práce-bourání</t>
  </si>
  <si>
    <t>71</t>
  </si>
  <si>
    <t>914111111</t>
  </si>
  <si>
    <t>Montáž svislé dopravní značky do velikosti 1 m2 objímkami na sloupek nebo konzolu</t>
  </si>
  <si>
    <t>-157054406</t>
  </si>
  <si>
    <t>"kompletní" 1+9+2+1+18+7+4+9+2+1+2+5+3+2</t>
  </si>
  <si>
    <t>72</t>
  </si>
  <si>
    <t>40445637</t>
  </si>
  <si>
    <t>informativní značky směrové IS15a, IS20 700x500mm</t>
  </si>
  <si>
    <t>819431171</t>
  </si>
  <si>
    <t>"IS20"1</t>
  </si>
  <si>
    <t>73</t>
  </si>
  <si>
    <t>40445620</t>
  </si>
  <si>
    <t>zákazové, příkazové dopravní značky B1-B34, C1-15 700mm</t>
  </si>
  <si>
    <t>1841458809</t>
  </si>
  <si>
    <t>"B5, B16, B28, C7a"1+2+1+5</t>
  </si>
  <si>
    <t>74</t>
  </si>
  <si>
    <t>40445601</t>
  </si>
  <si>
    <t>výstražné dopravní značky A1-A30, A33 900mm</t>
  </si>
  <si>
    <t>361918782</t>
  </si>
  <si>
    <t>"A11, A12b"1+1</t>
  </si>
  <si>
    <t>75</t>
  </si>
  <si>
    <t>40445647</t>
  </si>
  <si>
    <t>dodatkové tabulky E1, E2a,b , E6, E9, E10 E12c, E17 500x500mm</t>
  </si>
  <si>
    <t>-1600707692</t>
  </si>
  <si>
    <t>"E2b"1</t>
  </si>
  <si>
    <t>76</t>
  </si>
  <si>
    <t>40445650</t>
  </si>
  <si>
    <t>dodatkové tabulky E7, E12, E13 500x300mm</t>
  </si>
  <si>
    <t>-13337804</t>
  </si>
  <si>
    <t>"E12a, E13"1+17</t>
  </si>
  <si>
    <t>77</t>
  </si>
  <si>
    <t>40445621</t>
  </si>
  <si>
    <t>informativní značky provozní IP1-IP3, IP4b-IP7, IP10a, b 500x500mm</t>
  </si>
  <si>
    <t>716856607</t>
  </si>
  <si>
    <t>"IP6, IP7, IP10a"2+2+3</t>
  </si>
  <si>
    <t>78</t>
  </si>
  <si>
    <t>40445623</t>
  </si>
  <si>
    <t>informativní značky provozní IP1-IP3, IP4b-IP7, IP10a, b 750x750mm retroreflexní</t>
  </si>
  <si>
    <t>51224021</t>
  </si>
  <si>
    <t>"IP6 retroreflexní, základní velikost"4</t>
  </si>
  <si>
    <t>79</t>
  </si>
  <si>
    <t>40445625</t>
  </si>
  <si>
    <t>informativní značky provozní IP8, IP9, IP11-IP13 500x700mm</t>
  </si>
  <si>
    <t>1190975615</t>
  </si>
  <si>
    <t>"IP11b, IP12"1+8</t>
  </si>
  <si>
    <t>80</t>
  </si>
  <si>
    <t>40445644</t>
  </si>
  <si>
    <t>informativní značky jiné IJ4a 500x500mm</t>
  </si>
  <si>
    <t>540260200</t>
  </si>
  <si>
    <t>"IJ4a"2</t>
  </si>
  <si>
    <t>81</t>
  </si>
  <si>
    <t>40445630</t>
  </si>
  <si>
    <t>informativní značky směrové IS1b, IS2b, IS3b, IS4b, IS19b 1100x500mm</t>
  </si>
  <si>
    <t>-1754572620</t>
  </si>
  <si>
    <t>"IS19b"1</t>
  </si>
  <si>
    <t>82</t>
  </si>
  <si>
    <t>40445640</t>
  </si>
  <si>
    <t>informativní značky směrové IS 22, IS24 1000x200mm</t>
  </si>
  <si>
    <t>1416150416</t>
  </si>
  <si>
    <t>"IS22b, IS22f"1+1</t>
  </si>
  <si>
    <t>83</t>
  </si>
  <si>
    <t>40445611</t>
  </si>
  <si>
    <t>značky upravující přednost P2, P3, P8 500mm</t>
  </si>
  <si>
    <t>-738383948</t>
  </si>
  <si>
    <t>"P2"5</t>
  </si>
  <si>
    <t>84</t>
  </si>
  <si>
    <t>40445609</t>
  </si>
  <si>
    <t>značky upravující přednost P1, P4 900mm</t>
  </si>
  <si>
    <t>659720140</t>
  </si>
  <si>
    <t>"P4"3</t>
  </si>
  <si>
    <t>85</t>
  </si>
  <si>
    <t>40445642</t>
  </si>
  <si>
    <t>informativní značky směrové Z4 250x1000mm</t>
  </si>
  <si>
    <t>1917303801</t>
  </si>
  <si>
    <t>"Z4e, Z4d"1+1</t>
  </si>
  <si>
    <t>86</t>
  </si>
  <si>
    <t>914111121</t>
  </si>
  <si>
    <t>Montáž svislé dopravní značky do velikosti 2 m2 objímkami na sloupek nebo konzolu</t>
  </si>
  <si>
    <t>353057182</t>
  </si>
  <si>
    <t>"kompletní"10</t>
  </si>
  <si>
    <t>87</t>
  </si>
  <si>
    <t>40445627</t>
  </si>
  <si>
    <t>informativní značky provozní IP14-IP29, IP31 1000x1500mm</t>
  </si>
  <si>
    <t>-2098205764</t>
  </si>
  <si>
    <t>"IP16, IP22, IZ8, IZ9"1+1+4+4</t>
  </si>
  <si>
    <t>88</t>
  </si>
  <si>
    <t>914511112</t>
  </si>
  <si>
    <t>Montáž sloupku dopravních značek délky do 3,5 m s betonovým základem a patkou</t>
  </si>
  <si>
    <t>-606346357</t>
  </si>
  <si>
    <t>"kompletní"30</t>
  </si>
  <si>
    <t>89</t>
  </si>
  <si>
    <t>40445235</t>
  </si>
  <si>
    <t>sloupek pro dopravní značku Al D 60mm v 3,5m</t>
  </si>
  <si>
    <t>-229860038</t>
  </si>
  <si>
    <t>90</t>
  </si>
  <si>
    <t>915111111</t>
  </si>
  <si>
    <t>Vodorovné dopravní značení dělící čáry souvislé š 125 mm základní bílá barva</t>
  </si>
  <si>
    <t>1852007166</t>
  </si>
  <si>
    <t>"V1a (0,125)"52+9+27+41+5+5+35+5+127</t>
  </si>
  <si>
    <t>91</t>
  </si>
  <si>
    <t>915111115</t>
  </si>
  <si>
    <t>Vodorovné dopravní značení dělící čáry souvislé š 125 mm základní žlutá barva</t>
  </si>
  <si>
    <t>-1471792413</t>
  </si>
  <si>
    <t>"V12a"8+9+12</t>
  </si>
  <si>
    <t>92</t>
  </si>
  <si>
    <t>915111121</t>
  </si>
  <si>
    <t>Vodorovné dopravní značení dělící čáry přerušované š 125 mm základní bílá barva</t>
  </si>
  <si>
    <t>-426602200</t>
  </si>
  <si>
    <t>"V2b (1/1/0,125)"157+146+31+72+3+68+83</t>
  </si>
  <si>
    <t>"V2b (1,5/1,5/0,125)"21+17+15+20+19</t>
  </si>
  <si>
    <t>"V2b (3,0/1,5/0,125)"41</t>
  </si>
  <si>
    <t>93</t>
  </si>
  <si>
    <t>915121121</t>
  </si>
  <si>
    <t>Vodorovné dopravní značení vodící čáry přerušované š 250 mm základní bílá barva</t>
  </si>
  <si>
    <t>-336944830</t>
  </si>
  <si>
    <t>"V2b (1,5/1,5/0,25)"12+15+20+11+14</t>
  </si>
  <si>
    <t>"V10d (0,5/0,5/0,25)"21</t>
  </si>
  <si>
    <t>94</t>
  </si>
  <si>
    <t>915131111</t>
  </si>
  <si>
    <t>Vodorovné dopravní značení přechody pro chodce, šipky, symboly základní bílá barva</t>
  </si>
  <si>
    <t>348098082</t>
  </si>
  <si>
    <t>"V5 (0,5)"(6.75+4+6)*0,5</t>
  </si>
  <si>
    <t>"V7a"13*0.5*4+6*0.5*4+11*0.5*4+3*0.5*4+9*0.5*4</t>
  </si>
  <si>
    <t>"V8b"8*0.5*4.5</t>
  </si>
  <si>
    <t>"V8c"7*0.5*3+11*0.5*7.5</t>
  </si>
  <si>
    <t>"V9a"4*2</t>
  </si>
  <si>
    <t>"V13"22.69/2</t>
  </si>
  <si>
    <t>"V14"0.3*(2+33+1+11+17+1)</t>
  </si>
  <si>
    <t>"V15"3*4</t>
  </si>
  <si>
    <t>"V19"1*4</t>
  </si>
  <si>
    <t>"V20"0.65*(12+8)</t>
  </si>
  <si>
    <t>95</t>
  </si>
  <si>
    <t>915131115</t>
  </si>
  <si>
    <t>Vodorovné dopravní značení přechody pro chodce, šipky, symboly základní žlutá barva</t>
  </si>
  <si>
    <t>-980802738</t>
  </si>
  <si>
    <t>"obdobná položka - V15 - barevně"2*5</t>
  </si>
  <si>
    <t>96</t>
  </si>
  <si>
    <t>915211111</t>
  </si>
  <si>
    <t>Vodorovné dopravní značení dělící čáry souvislé š 125 mm bílý plast</t>
  </si>
  <si>
    <t>-919346629</t>
  </si>
  <si>
    <t>97</t>
  </si>
  <si>
    <t>915211115</t>
  </si>
  <si>
    <t>Vodorovné dopravní značení dělící čáry souvislé š 125 mm žlutý plast</t>
  </si>
  <si>
    <t>-1136734270</t>
  </si>
  <si>
    <t>98</t>
  </si>
  <si>
    <t>915211121</t>
  </si>
  <si>
    <t>Vodorovné dopravní značení dělící čáry přerušované š 125 mm bílý plast</t>
  </si>
  <si>
    <t>-1355652978</t>
  </si>
  <si>
    <t>99</t>
  </si>
  <si>
    <t>915221121</t>
  </si>
  <si>
    <t>Vodorovné dopravní značení vodící čáry přerušované š 250 mm bílý plast</t>
  </si>
  <si>
    <t>638335783</t>
  </si>
  <si>
    <t>100</t>
  </si>
  <si>
    <t>915231111</t>
  </si>
  <si>
    <t>Vodorovné dopravní značení přechody pro chodce, šipky, symboly bílý plast</t>
  </si>
  <si>
    <t>1994938462</t>
  </si>
  <si>
    <t>101</t>
  </si>
  <si>
    <t>915231115</t>
  </si>
  <si>
    <t>Vodorovné dopravní značení přechody pro chodce, šipky, symboly žlutý plast</t>
  </si>
  <si>
    <t>1230861861</t>
  </si>
  <si>
    <t>102</t>
  </si>
  <si>
    <t>915611111</t>
  </si>
  <si>
    <t>Předznačení vodorovného liniového značení</t>
  </si>
  <si>
    <t>232182277</t>
  </si>
  <si>
    <t>"V1a (0,125)" 52+9+27+41+5+5+35+5+127</t>
  </si>
  <si>
    <t>103</t>
  </si>
  <si>
    <t>915621111</t>
  </si>
  <si>
    <t>Předznačení vodorovného plošného značení</t>
  </si>
  <si>
    <t>1178635539</t>
  </si>
  <si>
    <t>"V15 - barevně"2*5</t>
  </si>
  <si>
    <t>104</t>
  </si>
  <si>
    <t>916231213</t>
  </si>
  <si>
    <t>Osazení chodníkového obrubníku betonového stojatého s boční opěrou do lože z betonu prostého</t>
  </si>
  <si>
    <t>-1143610059</t>
  </si>
  <si>
    <t>"adekvátní položka - podélný práh (podélná preference)" 9+27+28+13+19+114</t>
  </si>
  <si>
    <t>105</t>
  </si>
  <si>
    <t>916231R</t>
  </si>
  <si>
    <t>podélný dělící práh prefabrikovaný typ SSŽ</t>
  </si>
  <si>
    <t>-775165156</t>
  </si>
  <si>
    <t>9+27+28+13+19+114</t>
  </si>
  <si>
    <t>106</t>
  </si>
  <si>
    <t>916241213</t>
  </si>
  <si>
    <t>Osazení obrubníku kamenného stojatého s boční opěrou do lože z betonu prostého</t>
  </si>
  <si>
    <t>-628120308</t>
  </si>
  <si>
    <t>938,4+70,4+108,3+2*1,6+185,7</t>
  </si>
  <si>
    <t>107</t>
  </si>
  <si>
    <t>58380002</t>
  </si>
  <si>
    <t>obrubník kamenný žulový přímý 320x240mm</t>
  </si>
  <si>
    <t>169323741</t>
  </si>
  <si>
    <t>"odpovídající položka - obrubník přímý 30x25"938,4</t>
  </si>
  <si>
    <t>108</t>
  </si>
  <si>
    <t>-820361439</t>
  </si>
  <si>
    <t>"odpovídající položka - žulový obrubník 30x30"108,3</t>
  </si>
  <si>
    <t>109</t>
  </si>
  <si>
    <t>58380374</t>
  </si>
  <si>
    <t>obrubník kamenný žulový přímý 120x250mm</t>
  </si>
  <si>
    <t>498615566</t>
  </si>
  <si>
    <t>"odpovídající položka - žulový obrubník 10x25"185,7</t>
  </si>
  <si>
    <t>110</t>
  </si>
  <si>
    <t>58380410</t>
  </si>
  <si>
    <t>obrubník kamenný žulový obloukový R 0,5-1m 320x240mm</t>
  </si>
  <si>
    <t>975353886</t>
  </si>
  <si>
    <t>"odpovídající položka - žulový obrubník 30x25"70,4</t>
  </si>
  <si>
    <t>111</t>
  </si>
  <si>
    <t>884687211</t>
  </si>
  <si>
    <t>"odpovídající položka - žulový obrubník 30x30"2*1,6</t>
  </si>
  <si>
    <t>112</t>
  </si>
  <si>
    <t>916991121</t>
  </si>
  <si>
    <t>Lože pod obrubníky, krajníky nebo obruby z dlažebních kostek z betonu prostého</t>
  </si>
  <si>
    <t>1520670550</t>
  </si>
  <si>
    <t>(0,15*0,2*210) + (0,2*0,3*1306)</t>
  </si>
  <si>
    <t>113</t>
  </si>
  <si>
    <t>919111111</t>
  </si>
  <si>
    <t>Řezání dilatačních spár š 4 mm hl do 60 mm příčných nebo podélných v čerstvém CB krytu</t>
  </si>
  <si>
    <t>-1465998293</t>
  </si>
  <si>
    <t>(833+2228+549)/5</t>
  </si>
  <si>
    <t>114</t>
  </si>
  <si>
    <t>919112233</t>
  </si>
  <si>
    <t>Řezání spár pro vytvoření komůrky š 20 mm hl 40 mm pro těsnící zálivku v živičném krytu</t>
  </si>
  <si>
    <t>323928361</t>
  </si>
  <si>
    <t>2*418+2+3+7+2+4</t>
  </si>
  <si>
    <t>115</t>
  </si>
  <si>
    <t>919121233</t>
  </si>
  <si>
    <t>Těsnění spár zálivkou za studena pro komůrky š 20 mm hl 40 mm bez těsnicího profilu</t>
  </si>
  <si>
    <t>432567753</t>
  </si>
  <si>
    <t>116</t>
  </si>
  <si>
    <t>919721202</t>
  </si>
  <si>
    <t>Geomříž pro vyztužení asfaltového povrchu z PP s geotextilií</t>
  </si>
  <si>
    <t>-157352589</t>
  </si>
  <si>
    <t>"odpovídající položka - polyesterová geotextilie do asfaltů s oky 150x150mm"808,67</t>
  </si>
  <si>
    <t>117</t>
  </si>
  <si>
    <t>919731122</t>
  </si>
  <si>
    <t>Zarovnání styčné plochy podkladu nebo krytu živičného tl do 100 mm</t>
  </si>
  <si>
    <t>-1639192445</t>
  </si>
  <si>
    <t>"řezání stávajícího krytu"2,0+3,0+7,0+2,0+4,0</t>
  </si>
  <si>
    <t>118</t>
  </si>
  <si>
    <t>919735112</t>
  </si>
  <si>
    <t>Řezání stávajícího živičného krytu hl do 100 mm</t>
  </si>
  <si>
    <t>1918435958</t>
  </si>
  <si>
    <t>119</t>
  </si>
  <si>
    <t>96205000R</t>
  </si>
  <si>
    <t>Vybourání stávajících uličních vpustí - vč.odvozu na skládku a poplatku za uložení</t>
  </si>
  <si>
    <t>-1278981776</t>
  </si>
  <si>
    <t>120</t>
  </si>
  <si>
    <t>966006132</t>
  </si>
  <si>
    <t>Odstranění značek dopravních nebo orientačních se sloupky s betonovými patkami</t>
  </si>
  <si>
    <t>1635024941</t>
  </si>
  <si>
    <t>121</t>
  </si>
  <si>
    <t>966006211</t>
  </si>
  <si>
    <t>Odstranění svislých dopravních značek ze sloupů, sloupků nebo konzol</t>
  </si>
  <si>
    <t>983304320</t>
  </si>
  <si>
    <t>122</t>
  </si>
  <si>
    <t>979024443</t>
  </si>
  <si>
    <t>Očištění vybouraných obrubníků a krajníků silničních</t>
  </si>
  <si>
    <t>-390478802</t>
  </si>
  <si>
    <t>123</t>
  </si>
  <si>
    <t>979054451</t>
  </si>
  <si>
    <t>Očištění vybouraných zámkových dlaždic s původním spárováním z kameniva těženého</t>
  </si>
  <si>
    <t>1570494148</t>
  </si>
  <si>
    <t>263,1</t>
  </si>
  <si>
    <t>124</t>
  </si>
  <si>
    <t>979071112</t>
  </si>
  <si>
    <t>Očištění dlažebních kostek velkých s původním spárováním živičnou směsí nebo MC</t>
  </si>
  <si>
    <t>1639266788</t>
  </si>
  <si>
    <t>365,89</t>
  </si>
  <si>
    <t>125</t>
  </si>
  <si>
    <t>980000001R</t>
  </si>
  <si>
    <t>Zahloubení a stranový posun IS - kompletní vč.zásypu zeminou z výkopu</t>
  </si>
  <si>
    <t>-761094988</t>
  </si>
  <si>
    <t>"položka bude čerpána se souhlasem investora" 420</t>
  </si>
  <si>
    <t>997</t>
  </si>
  <si>
    <t>Přesun sutě</t>
  </si>
  <si>
    <t>126</t>
  </si>
  <si>
    <t>997221550</t>
  </si>
  <si>
    <t>Odkup frézované živice</t>
  </si>
  <si>
    <t>1515351058</t>
  </si>
  <si>
    <t>"chodník - pol. č. 113154353" (-1)*15,174</t>
  </si>
  <si>
    <t>"vozovka (přepočtena na tl. 150mm) - pol. č. 113154355" (-1)*1677,773*3/4</t>
  </si>
  <si>
    <t>127</t>
  </si>
  <si>
    <t>997221561</t>
  </si>
  <si>
    <t>Vodorovná doprava suti z kusových materiálů do 1 km</t>
  </si>
  <si>
    <t>-1473340881</t>
  </si>
  <si>
    <t>"dlažba zámková" 68,406+"přepočet odvážené kamenné kostky velké"((365,89-130,24)*152,576/365,89)</t>
  </si>
  <si>
    <t>128</t>
  </si>
  <si>
    <t>997221569</t>
  </si>
  <si>
    <t>Příplatek ZKD 1 km u vodorovné dopravy suti z kusových materiálů</t>
  </si>
  <si>
    <t>-112830391</t>
  </si>
  <si>
    <t>"na skládku 30km" 29*166,672</t>
  </si>
  <si>
    <t>129</t>
  </si>
  <si>
    <t>997221571</t>
  </si>
  <si>
    <t>Vodorovná doprava vybouraných hmot do 1 km</t>
  </si>
  <si>
    <t>357755036</t>
  </si>
  <si>
    <t>"kamenné obrubníky"217,868</t>
  </si>
  <si>
    <t>"značky"1,558+0,04</t>
  </si>
  <si>
    <t>130</t>
  </si>
  <si>
    <t>997221579</t>
  </si>
  <si>
    <t>Příplatek ZKD 1 km u vodorovné dopravy vybouraných hmot</t>
  </si>
  <si>
    <t>-640667467</t>
  </si>
  <si>
    <t>"na skládku 30km"29*219,466</t>
  </si>
  <si>
    <t>131</t>
  </si>
  <si>
    <t>997221815</t>
  </si>
  <si>
    <t>Poplatek za uložení na skládce (skládkovné) stavebního odpadu betonového kód odpadu 170 101</t>
  </si>
  <si>
    <t>1073330593</t>
  </si>
  <si>
    <t>"zámková dlažba - odhad 50%" 0,5*68,406</t>
  </si>
  <si>
    <t>132</t>
  </si>
  <si>
    <t>997221855</t>
  </si>
  <si>
    <t>Poplatek za uložení na skládce (skládkovné) zeminy a kameniva kód odpadu 170 504</t>
  </si>
  <si>
    <t>1297795587</t>
  </si>
  <si>
    <t>"dlažební kostky - odhad 50%"0,5*((365,89-130,24)*152,576/365,89)</t>
  </si>
  <si>
    <t>"kamenné obrubníky - odhad 50%"0,5*217,868</t>
  </si>
  <si>
    <t>998</t>
  </si>
  <si>
    <t>Přesun hmot</t>
  </si>
  <si>
    <t>133</t>
  </si>
  <si>
    <t>998225111</t>
  </si>
  <si>
    <t>Přesun hmot pro pozemní komunikace s krytem z kamene, monolitickým betonovým nebo živičným</t>
  </si>
  <si>
    <t>1035913594</t>
  </si>
  <si>
    <t>SO 135.2 - SO 135.2 - Chodníky a vjezdy - Křesomyslova</t>
  </si>
  <si>
    <t>SO 135.2 - SO135.2 - Chodníky a vjezdy - Křesomyslova</t>
  </si>
  <si>
    <t xml:space="preserve">    3 - Svislé a kompletní konstrukce</t>
  </si>
  <si>
    <t xml:space="preserve">    4 - Vodorovné konstrukce</t>
  </si>
  <si>
    <t>PSV - Práce a dodávky PSV</t>
  </si>
  <si>
    <t xml:space="preserve">    721 - Zdravotechnika - vnitřní kanalizace</t>
  </si>
  <si>
    <t xml:space="preserve">    772 - Podlahy z kamene</t>
  </si>
  <si>
    <t>11000000R</t>
  </si>
  <si>
    <t>Posunutí přístřešku Jcdecaux</t>
  </si>
  <si>
    <t>230206089</t>
  </si>
  <si>
    <t>"Preliminář 100000,-/ks"2</t>
  </si>
  <si>
    <t>111201101</t>
  </si>
  <si>
    <t>Odstranění křovin a stromů průměru kmene do 100 mm i s kořeny z celkové plochy do 1000 m2</t>
  </si>
  <si>
    <t>-717537003</t>
  </si>
  <si>
    <t>112101101</t>
  </si>
  <si>
    <t>Odstranění stromů listnatých průměru kmene do 300 mm</t>
  </si>
  <si>
    <t>564558293</t>
  </si>
  <si>
    <t>113106111</t>
  </si>
  <si>
    <t>Rozebrání dlažeb z mozaiky komunikací pro pěší ručně</t>
  </si>
  <si>
    <t>-1511916444</t>
  </si>
  <si>
    <t>162301401</t>
  </si>
  <si>
    <t>Vodorovné přemístění větví stromů listnatých do 5 km D kmene do 300 mm</t>
  </si>
  <si>
    <t>-710182030</t>
  </si>
  <si>
    <t>162301901</t>
  </si>
  <si>
    <t>Příplatek k vodorovnému přemístění větví stromů listnatých D kmene do 300 mm ZKD 5 km</t>
  </si>
  <si>
    <t>2115403019</t>
  </si>
  <si>
    <t>162301411</t>
  </si>
  <si>
    <t>Vodorovné přemístění kmenů stromů listnatých do 5 km D kmene do 300 mm</t>
  </si>
  <si>
    <t>533027084</t>
  </si>
  <si>
    <t>162301911</t>
  </si>
  <si>
    <t>Příplatek k vodorovnému přemístění kmenů stromů listnatých D kmene do 300 mm ZKD 5 km</t>
  </si>
  <si>
    <t>1063022249</t>
  </si>
  <si>
    <t>113106121</t>
  </si>
  <si>
    <t>Rozebrání dlažeb z betonových nebo kamenných dlaždic komunikací pro pěší ručně</t>
  </si>
  <si>
    <t>884982688</t>
  </si>
  <si>
    <t>1098570056</t>
  </si>
  <si>
    <t>113154255</t>
  </si>
  <si>
    <t>Frézování živičného krytu tl 200 mm pruh š 1 m pl do 1000 m2 s překážkami v trase</t>
  </si>
  <si>
    <t>-1009153191</t>
  </si>
  <si>
    <t>"tl. vrstvy 150mm"357,47</t>
  </si>
  <si>
    <t>-1853726256</t>
  </si>
  <si>
    <t>113201111</t>
  </si>
  <si>
    <t>Vytrhání obrub chodníkových ležatých</t>
  </si>
  <si>
    <t>1441506613</t>
  </si>
  <si>
    <t>1816031735</t>
  </si>
  <si>
    <t>"výkop - odhad 30%" 0,3*854,35</t>
  </si>
  <si>
    <t>122302202</t>
  </si>
  <si>
    <t>Odkopávky a prokopávky nezapažené pro silnice objemu do 1000 m3 v hornině tř. 4</t>
  </si>
  <si>
    <t>179825838</t>
  </si>
  <si>
    <t>"výkop" 854,35</t>
  </si>
  <si>
    <t>"výkop pro zeď" 3,25*12,0</t>
  </si>
  <si>
    <t>-1682119432</t>
  </si>
  <si>
    <t>"sanace podloží - čerpáno se souhlasem investora"0,35*246,90</t>
  </si>
  <si>
    <t>1131130133</t>
  </si>
  <si>
    <t>"sanace podloží- 30% - čerpáno se souhlasem investora"0,30*86,415</t>
  </si>
  <si>
    <t>-1626604736</t>
  </si>
  <si>
    <t>"výkop" 0,3*854,35</t>
  </si>
  <si>
    <t>"výkop pro zeď" 0,3*3,25*12,0</t>
  </si>
  <si>
    <t>167101101</t>
  </si>
  <si>
    <t>Nakládání výkopku z hornin tř. 1 až 4 do 100 m3</t>
  </si>
  <si>
    <t>277448977</t>
  </si>
  <si>
    <t>"sanace podloží - čerpáno se souhlasem investora" 86,415</t>
  </si>
  <si>
    <t>-1121129434</t>
  </si>
  <si>
    <t>"sanace podloží - čerpáno se souhlasem investora"86,415</t>
  </si>
  <si>
    <t>-1683596532</t>
  </si>
  <si>
    <t>729766212</t>
  </si>
  <si>
    <t>677052263</t>
  </si>
  <si>
    <t>"sanace podloží - na skládku 30km - čerpáno se souhlasem investora"20*86,415</t>
  </si>
  <si>
    <t>56457278</t>
  </si>
  <si>
    <t>"výkop - 30km" 854,35*20</t>
  </si>
  <si>
    <t>"výkop pro zeď" 20*3,25*12,0</t>
  </si>
  <si>
    <t>171101111</t>
  </si>
  <si>
    <t>Uložení sypaniny z hornin nesoudržných sypkých s vlhkostí l(d) 0,9 v aktivní zóně</t>
  </si>
  <si>
    <t>1514956427</t>
  </si>
  <si>
    <t>1126412125</t>
  </si>
  <si>
    <t>1818530194</t>
  </si>
  <si>
    <t>-1451775461</t>
  </si>
  <si>
    <t>-2017251617</t>
  </si>
  <si>
    <t>"výkop" 2,0*854,35</t>
  </si>
  <si>
    <t>"výkop pro zeď" 2,0*3,25*12,0</t>
  </si>
  <si>
    <t>705837535</t>
  </si>
  <si>
    <t>"sanace podloží - čerpáno se souhlasem investora"2,0*86,415</t>
  </si>
  <si>
    <t>184807111R</t>
  </si>
  <si>
    <t>Zřízení ochrany stromu bedněním</t>
  </si>
  <si>
    <t>2140800051</t>
  </si>
  <si>
    <t xml:space="preserve">"10m2/strom"  4*10.0</t>
  </si>
  <si>
    <t>184807112R</t>
  </si>
  <si>
    <t>Odstranění ochrany stromu bedněním</t>
  </si>
  <si>
    <t>1275407707</t>
  </si>
  <si>
    <t>Svislé a kompletní konstrukce</t>
  </si>
  <si>
    <t>327211214</t>
  </si>
  <si>
    <t>Zdivo opěrných zdí z pravidelných kamenů na maltu, objem kamene do 0,02 m3, š spáry do 50 mm</t>
  </si>
  <si>
    <t>-1960049267</t>
  </si>
  <si>
    <t>"Zídka z režného zdiva z lomového kamena"12,0*1,0*0,4</t>
  </si>
  <si>
    <t>Vodorovné konstrukce</t>
  </si>
  <si>
    <t>451315114</t>
  </si>
  <si>
    <t>Podkladní nebo výplňová vrstva z betonu C 12/15 tl do 100 mm</t>
  </si>
  <si>
    <t>-298569709</t>
  </si>
  <si>
    <t>"podkladní beton pod zeď" 12,0*0,8*0,1</t>
  </si>
  <si>
    <t>451577121</t>
  </si>
  <si>
    <t>Podkladní a výplňová vrstva z kameniva drceného tl do 200 mm</t>
  </si>
  <si>
    <t>-2055598301</t>
  </si>
  <si>
    <t>"podklad pod zeď tl. 0,15m" 12,0*1,5</t>
  </si>
  <si>
    <t>1901080638</t>
  </si>
  <si>
    <t>"vjezdy - min. 150mm"239,84</t>
  </si>
  <si>
    <t>564851115</t>
  </si>
  <si>
    <t>Podklad ze štěrkodrtě ŠD tl 190 mm</t>
  </si>
  <si>
    <t>-789948271</t>
  </si>
  <si>
    <t>"cyklostezka - tl. min. 190mm" 485,0</t>
  </si>
  <si>
    <t>321714936</t>
  </si>
  <si>
    <t>"chodník - min. 220mm" 2704,18</t>
  </si>
  <si>
    <t>1239235304</t>
  </si>
  <si>
    <t>"cyklostezka"485,</t>
  </si>
  <si>
    <t>1527852497</t>
  </si>
  <si>
    <t>"vjezdy" 239,84</t>
  </si>
  <si>
    <t>578143133</t>
  </si>
  <si>
    <t>Litý asfalt MA 11 (LAS) tl 40 mm š do 3 m z modifikovaného asfaltu</t>
  </si>
  <si>
    <t>-2113989361</t>
  </si>
  <si>
    <t>"vč. lepenky pod MA - cyklostezka"475,91</t>
  </si>
  <si>
    <t>-319577379</t>
  </si>
  <si>
    <t>"vjezdy"235,14</t>
  </si>
  <si>
    <t>-2060444893</t>
  </si>
  <si>
    <t>"vjezdy"235,14*1,02</t>
  </si>
  <si>
    <t>591412111</t>
  </si>
  <si>
    <t>Kladení dlažby z mozaiky dvou a vícebarevné komunikací pro pěší lože z kameniva</t>
  </si>
  <si>
    <t>909302820</t>
  </si>
  <si>
    <t>"chodníky - 3barvy, vč. lože tl 40mm"2569,9</t>
  </si>
  <si>
    <t>5838001R</t>
  </si>
  <si>
    <t>mozaika dlažební řezaná, mramor velikost 4/6 cm, kombinace třech barev</t>
  </si>
  <si>
    <t>-359142035</t>
  </si>
  <si>
    <t>"chodníky - 3barvy, vč. lože tl 40mm"2569,9*1,02</t>
  </si>
  <si>
    <t>591442111</t>
  </si>
  <si>
    <t>Kladení dlažby z mozaiky dvou a vícebarevné komunikací pro pěší lože z MC</t>
  </si>
  <si>
    <t>-1990215041</t>
  </si>
  <si>
    <t>"comming"81.26</t>
  </si>
  <si>
    <t>583809R1</t>
  </si>
  <si>
    <t xml:space="preserve">syntetické řezané mozaikové kostky např. Coming COMCOM </t>
  </si>
  <si>
    <t>1080866867</t>
  </si>
  <si>
    <t xml:space="preserve">"chodník"  81,26*1,02</t>
  </si>
  <si>
    <t>91560000R</t>
  </si>
  <si>
    <t>Nalepovací pásy s reliéfním povrchem</t>
  </si>
  <si>
    <t>801384353</t>
  </si>
  <si>
    <t>-1484085502</t>
  </si>
  <si>
    <t>1904808368</t>
  </si>
  <si>
    <t>-310561369</t>
  </si>
  <si>
    <t>317,41</t>
  </si>
  <si>
    <t>511792063</t>
  </si>
  <si>
    <t>"odpovídající položka - žulový obrubník 10x25"317,41</t>
  </si>
  <si>
    <t>1913262145</t>
  </si>
  <si>
    <t>0,2*0,3*317,41</t>
  </si>
  <si>
    <t>-278396589</t>
  </si>
  <si>
    <t>6+1+3</t>
  </si>
  <si>
    <t>966005111</t>
  </si>
  <si>
    <t>Rozebrání a odstranění silničního zábradlí se sloupky osazenými s betonovými patkami</t>
  </si>
  <si>
    <t>751184448</t>
  </si>
  <si>
    <t>5.9+19.4+42.8+43.5</t>
  </si>
  <si>
    <t>966006251</t>
  </si>
  <si>
    <t>Odstranění zábrany parkovací zabetonovaného sloupku v do 800 mm</t>
  </si>
  <si>
    <t>1424304261</t>
  </si>
  <si>
    <t>-1354883832</t>
  </si>
  <si>
    <t>274.34</t>
  </si>
  <si>
    <t>979054441</t>
  </si>
  <si>
    <t>Očištění vybouraných z desek nebo dlaždic s původním spárováním z kameniva těženého</t>
  </si>
  <si>
    <t>488355605</t>
  </si>
  <si>
    <t>1851.27</t>
  </si>
  <si>
    <t>1327182916</t>
  </si>
  <si>
    <t>11,15</t>
  </si>
  <si>
    <t>979071131</t>
  </si>
  <si>
    <t>Očištění dlažebních kostek mozaikových kamenivem těženým nebo MV</t>
  </si>
  <si>
    <t>-1610403749</t>
  </si>
  <si>
    <t>12,92</t>
  </si>
  <si>
    <t>981511113</t>
  </si>
  <si>
    <t>Demolice konstrukcí objektů z kamenného zdiva postupným rozebíráním</t>
  </si>
  <si>
    <t>-499594018</t>
  </si>
  <si>
    <t>8,2*1,0*0,4</t>
  </si>
  <si>
    <t>1087638290</t>
  </si>
  <si>
    <t>"chodník - pol. č. 113154353" (-1)*158,362</t>
  </si>
  <si>
    <t>"vozovka (přepočtena na tl. 150mm) - pol. č. 113154255" (-1)*183,025*3/4</t>
  </si>
  <si>
    <t>-407973984</t>
  </si>
  <si>
    <t>"na skládku 30km"</t>
  </si>
  <si>
    <t>"dlaždice"472,074</t>
  </si>
  <si>
    <t>"mozaika"3,631</t>
  </si>
  <si>
    <t>"dlažba"4,65</t>
  </si>
  <si>
    <t>-1992689764</t>
  </si>
  <si>
    <t>"dlaždice"472,074*29</t>
  </si>
  <si>
    <t>"mozaika"3,631*29</t>
  </si>
  <si>
    <t>"dlažba"4,65*29</t>
  </si>
  <si>
    <t>1952732351</t>
  </si>
  <si>
    <t>"skládka 30km"</t>
  </si>
  <si>
    <t>"obrubníky"63,098</t>
  </si>
  <si>
    <t>"zábradlí"3,906</t>
  </si>
  <si>
    <t>"sloupky"2,16</t>
  </si>
  <si>
    <t>"zeď" 8,2</t>
  </si>
  <si>
    <t>-419977505</t>
  </si>
  <si>
    <t>"obrubníky"29*63,098</t>
  </si>
  <si>
    <t>"zábradlí"29*3,906</t>
  </si>
  <si>
    <t>"sloupky"29*2,16</t>
  </si>
  <si>
    <t>"zeď" 29*8,2</t>
  </si>
  <si>
    <t>553997864</t>
  </si>
  <si>
    <t>"dlaždice"472.074</t>
  </si>
  <si>
    <t>783451013</t>
  </si>
  <si>
    <t>"mozaika - 50% " 0,5* 3,631</t>
  </si>
  <si>
    <t>"dlažba - velká kostka - 50%" 0,5*4,65</t>
  </si>
  <si>
    <t>"obrubníky - 50%" 0,5*63,098</t>
  </si>
  <si>
    <t>998223011</t>
  </si>
  <si>
    <t>Přesun hmot pro pozemní komunikace s krytem dlážděným</t>
  </si>
  <si>
    <t>-2108619466</t>
  </si>
  <si>
    <t>PSV</t>
  </si>
  <si>
    <t>Práce a dodávky PSV</t>
  </si>
  <si>
    <t>721</t>
  </si>
  <si>
    <t>Zdravotechnika - vnitřní kanalizace</t>
  </si>
  <si>
    <t>721241102</t>
  </si>
  <si>
    <t>Lapač střešních splavenin z litiny DN 125</t>
  </si>
  <si>
    <t>-1433857490</t>
  </si>
  <si>
    <t>721242804</t>
  </si>
  <si>
    <t>Demontáž lapače střešních splavenin DN 125</t>
  </si>
  <si>
    <t>1700828178</t>
  </si>
  <si>
    <t>998721101</t>
  </si>
  <si>
    <t>Přesun hmot tonážní pro vnitřní kanalizace v objektech v do 6 m</t>
  </si>
  <si>
    <t>-456587561</t>
  </si>
  <si>
    <t>772</t>
  </si>
  <si>
    <t>Podlahy z kamene</t>
  </si>
  <si>
    <t>772521180</t>
  </si>
  <si>
    <t>Kladení dlažby z kamene z pravoúhlých desek a dlaždic do malty tl do 120 mm</t>
  </si>
  <si>
    <t>-830113000</t>
  </si>
  <si>
    <t>"tl. min 60mm"81,26*0,75</t>
  </si>
  <si>
    <t>58382R</t>
  </si>
  <si>
    <t>lemovací desky žulové hladké</t>
  </si>
  <si>
    <t>-1717428037</t>
  </si>
  <si>
    <t>81,26*0,75</t>
  </si>
  <si>
    <t>998772101</t>
  </si>
  <si>
    <t>Přesun hmot tonážní pro podlahy z kamene v objektech v do 6 m</t>
  </si>
  <si>
    <t>35751533</t>
  </si>
  <si>
    <t>SO 136 - SO 136 - Mobiliář</t>
  </si>
  <si>
    <t>SO136 - SO 136 - Mobiliář</t>
  </si>
  <si>
    <t xml:space="preserve">    9 - Ostatní konstrukce a práce, bourání</t>
  </si>
  <si>
    <t>275311124</t>
  </si>
  <si>
    <t>Základové patky a bloky z betonu prostého C 12/15</t>
  </si>
  <si>
    <t>199331776</t>
  </si>
  <si>
    <t>3*0,75*1.375*0,875</t>
  </si>
  <si>
    <t>Ostatní konstrukce a práce, bourání</t>
  </si>
  <si>
    <t>936104213</t>
  </si>
  <si>
    <t>Montáž odpadkového koše kotevními šrouby na pevný podklad</t>
  </si>
  <si>
    <t>903435072</t>
  </si>
  <si>
    <t>"vč. vrtání pro kotevní šrouby" 3</t>
  </si>
  <si>
    <t>74910000</t>
  </si>
  <si>
    <t>koš odpadkový - pražský mobiliář</t>
  </si>
  <si>
    <t>536138067</t>
  </si>
  <si>
    <t>"preliminář - přesný typ koše dle PD" 3</t>
  </si>
  <si>
    <t>SO 231 - SO 231 - Opěrná zeď</t>
  </si>
  <si>
    <t xml:space="preserve">    711 - Izolace proti vodě, vlhkosti a plynům</t>
  </si>
  <si>
    <t>111151132</t>
  </si>
  <si>
    <t>Pokosení trávníku lučního plochy do 1000 m2 s odvozem do 20 km ve svahu do 1:2</t>
  </si>
  <si>
    <t>-1203400498</t>
  </si>
  <si>
    <t>122301101</t>
  </si>
  <si>
    <t>Odkopávky a prokopávky nezapažené v hornině tř. 4 objem do 100 m3</t>
  </si>
  <si>
    <t>2089337322</t>
  </si>
  <si>
    <t>1,75*0,75*(23,8+26,1)</t>
  </si>
  <si>
    <t>3,0*1,7*(3,4+3,3)</t>
  </si>
  <si>
    <t>122301109</t>
  </si>
  <si>
    <t>Příplatek za lepivost u odkopávek nezapažených v hornině tř. 4</t>
  </si>
  <si>
    <t>-325131119</t>
  </si>
  <si>
    <t>99,664*0,3</t>
  </si>
  <si>
    <t>131301101</t>
  </si>
  <si>
    <t>Hloubení jam nezapažených v hornině tř. 4 objemu do 100 m3</t>
  </si>
  <si>
    <t>-1508188313</t>
  </si>
  <si>
    <t>pro patky zábradlí</t>
  </si>
  <si>
    <t>0,3*0,3*0,5*17</t>
  </si>
  <si>
    <t>131301109</t>
  </si>
  <si>
    <t>Příplatek za lepivost u hloubení jam nezapažených v hornině tř. 4</t>
  </si>
  <si>
    <t>-599067979</t>
  </si>
  <si>
    <t>0,765*0,3</t>
  </si>
  <si>
    <t>151101201</t>
  </si>
  <si>
    <t>Zřízení příložného pažení stěn výkopu hl do 4 m</t>
  </si>
  <si>
    <t>923533874</t>
  </si>
  <si>
    <t>2,3*1,0</t>
  </si>
  <si>
    <t>151101211</t>
  </si>
  <si>
    <t>Odstranění příložného pažení stěn hl do 4 m</t>
  </si>
  <si>
    <t>-1579866595</t>
  </si>
  <si>
    <t>155131312</t>
  </si>
  <si>
    <t>Zřízení protierozního zpevnění svahů geomříží, georohoží sklonu do 1:1 včetně kotvení</t>
  </si>
  <si>
    <t>1967264218</t>
  </si>
  <si>
    <t>terén před zdí (zatravnění)</t>
  </si>
  <si>
    <t>1,0*(60,0-3,0*2)+1,5*3,0*2</t>
  </si>
  <si>
    <t>6932105R</t>
  </si>
  <si>
    <t>georohož protierozní biologicky odbouratelná</t>
  </si>
  <si>
    <t>-1716652052</t>
  </si>
  <si>
    <t>63*1,15 'Přepočtené koeficientem množství</t>
  </si>
  <si>
    <t>1855756899</t>
  </si>
  <si>
    <t>99,664+0,765</t>
  </si>
  <si>
    <t>-1222045963</t>
  </si>
  <si>
    <t>207198797</t>
  </si>
  <si>
    <t>skládka 30 km</t>
  </si>
  <si>
    <t>100,429*20</t>
  </si>
  <si>
    <t>-340538379</t>
  </si>
  <si>
    <t>1014633258</t>
  </si>
  <si>
    <t>100,429*2,0</t>
  </si>
  <si>
    <t>174101101</t>
  </si>
  <si>
    <t>Zásyp jam, šachet rýh nebo kolem objektů sypaninou se zhutněním</t>
  </si>
  <si>
    <t>1565532064</t>
  </si>
  <si>
    <t>odhad 40% výkopu</t>
  </si>
  <si>
    <t>40,0</t>
  </si>
  <si>
    <t>58331200</t>
  </si>
  <si>
    <t>štěrkopísek netříděný zásypový</t>
  </si>
  <si>
    <t>-1822131326</t>
  </si>
  <si>
    <t>40,0*1,9</t>
  </si>
  <si>
    <t>181301102</t>
  </si>
  <si>
    <t>Rozprostření ornice tl vrstvy do 150 mm pl do 500 m2 v rovině nebo ve svahu do 1:5</t>
  </si>
  <si>
    <t>1134059316</t>
  </si>
  <si>
    <t>181301R</t>
  </si>
  <si>
    <t>Nákup a dovoz ornice</t>
  </si>
  <si>
    <t>1117246315</t>
  </si>
  <si>
    <t>63,0*0,15</t>
  </si>
  <si>
    <t>-1314919338</t>
  </si>
  <si>
    <t>1,75*(58,2-1,2*2)+4,0*1,2*2</t>
  </si>
  <si>
    <t>183405211</t>
  </si>
  <si>
    <t>Výsev trávníku hydroosevem na ornici</t>
  </si>
  <si>
    <t>1051154730</t>
  </si>
  <si>
    <t>00572474</t>
  </si>
  <si>
    <t>osivo směs travní krajinná-svahová</t>
  </si>
  <si>
    <t>kg</t>
  </si>
  <si>
    <t>988566482</t>
  </si>
  <si>
    <t>63*0,025 'Přepočtené koeficientem množství</t>
  </si>
  <si>
    <t>185804312</t>
  </si>
  <si>
    <t>Zalití rostlin vodou plocha přes 20 m2</t>
  </si>
  <si>
    <t>-2101268421</t>
  </si>
  <si>
    <t>5x</t>
  </si>
  <si>
    <t>63,0*0,01*5</t>
  </si>
  <si>
    <t>185851121</t>
  </si>
  <si>
    <t>Dovoz vody pro zálivku rostlin za vzdálenost do 1000 m</t>
  </si>
  <si>
    <t>-1183913683</t>
  </si>
  <si>
    <t>327323128</t>
  </si>
  <si>
    <t>Opěrné zdi a valy ze ŽB tř. C 30/37</t>
  </si>
  <si>
    <t>226160827</t>
  </si>
  <si>
    <t>základ</t>
  </si>
  <si>
    <t>0,7*0,25*(58,207-1,2*2)+2,05*0,6*1,2*2</t>
  </si>
  <si>
    <t xml:space="preserve">dřík </t>
  </si>
  <si>
    <t>0,3*(2,774*0,6+25,943*0,58+27,091*0,5)+0,8*1,2*1,17*2</t>
  </si>
  <si>
    <t>327351211</t>
  </si>
  <si>
    <t>Bednění opěrných zdí a valů svislých i skloněných zřízení</t>
  </si>
  <si>
    <t>1036821539</t>
  </si>
  <si>
    <t>0,7*0,25*6+0,25*(58,207-1,2*2)*2+(2,05+1,2)*2*0,6*2</t>
  </si>
  <si>
    <t>0,3*0,5*6+(2,774*0,6*2+25,943*0,58*2+27,091*0,5*2)+(0,8+1,2)*2*1,17*2</t>
  </si>
  <si>
    <t>327351221</t>
  </si>
  <si>
    <t>Bednění opěrných zdí a valů svislých i skloněných odstranění</t>
  </si>
  <si>
    <t>1868255711</t>
  </si>
  <si>
    <t>327361006</t>
  </si>
  <si>
    <t>Výztuž opěrných zdí a valů D 12 mm z betonářské oceli 10 505</t>
  </si>
  <si>
    <t>-1197403415</t>
  </si>
  <si>
    <t>odhad 200 kg/m3, z toho 30%</t>
  </si>
  <si>
    <t>24,041*0,2*0,3</t>
  </si>
  <si>
    <t>327361016</t>
  </si>
  <si>
    <t>Výztuž opěrných zdí a valů D nad 12 mm z betonářské oceli 10 505</t>
  </si>
  <si>
    <t>1928411645</t>
  </si>
  <si>
    <t>odhad 200 kg/m3, z toho 70%</t>
  </si>
  <si>
    <t>24,041*0,2*0,7</t>
  </si>
  <si>
    <t>348172113R</t>
  </si>
  <si>
    <t>Montáž a dodávka vjezdových bran samonosných jednokřídlových plochy přes 2,0 m2 do 4,0 m2</t>
  </si>
  <si>
    <t>206162747</t>
  </si>
  <si>
    <t>branka š.2,5m a výšky 1,3m, kompletní uzamykatelná vč.PKO</t>
  </si>
  <si>
    <t>348172214R</t>
  </si>
  <si>
    <t>Montáž a dodávka vjezdových bran samonosných dvoukřídlových plochy přes 5,0 m2 do 10,0 m2</t>
  </si>
  <si>
    <t>-1514283727</t>
  </si>
  <si>
    <t>brána š.5,0m a výšky 1,3m, kompletní uzamykatelná vč.PKO</t>
  </si>
  <si>
    <t>388995211</t>
  </si>
  <si>
    <t>Chránička kabelů z trub HDPE v římse DN 80</t>
  </si>
  <si>
    <t>1861379884</t>
  </si>
  <si>
    <t>chránička DN50 pro kabel VO</t>
  </si>
  <si>
    <t>2,3*2</t>
  </si>
  <si>
    <t>388995214</t>
  </si>
  <si>
    <t>Chránička kabelů z trub HDPE v římse DN 160</t>
  </si>
  <si>
    <t>1070799380</t>
  </si>
  <si>
    <t>chránička pro průchod plynu</t>
  </si>
  <si>
    <t>0,7</t>
  </si>
  <si>
    <t>-835883948</t>
  </si>
  <si>
    <t>podkladní beton</t>
  </si>
  <si>
    <t>1,0*(58,21-1,2*2)+2,35*1,5*2</t>
  </si>
  <si>
    <t>-1755119996</t>
  </si>
  <si>
    <t xml:space="preserve">ŠD 0-32  tl.150 mm - pod podkladním betonem </t>
  </si>
  <si>
    <t>1,4*(58,21-1,2*2)+2,75*1,5*2</t>
  </si>
  <si>
    <t>461310213</t>
  </si>
  <si>
    <t>Patka z betonu se zvýšenými nároky na prostředí C 30/37</t>
  </si>
  <si>
    <t>-1640738736</t>
  </si>
  <si>
    <t>patka zábradlí</t>
  </si>
  <si>
    <t>9112B1bOTSKP</t>
  </si>
  <si>
    <t>ZÁBRADLÍ MOSTNÍ SE SVISLOU VÝPLNÍ - DODÁVKA A MONTÁŽ</t>
  </si>
  <si>
    <t>-536724014</t>
  </si>
  <si>
    <t xml:space="preserve">na zdi - výšky 1,3m vč.kotvení  (dodat.vlepené kotvy)</t>
  </si>
  <si>
    <t>61,0</t>
  </si>
  <si>
    <t>9112B1aOTSKP</t>
  </si>
  <si>
    <t>1363579786</t>
  </si>
  <si>
    <t xml:space="preserve">mimo zeď - výšky 1,1m vč.kotvení  (dodat.vlepené kotvy)</t>
  </si>
  <si>
    <t>33,5</t>
  </si>
  <si>
    <t>931992121</t>
  </si>
  <si>
    <t>Výplň dilatačních spár z extrudovaného polystyrénu tl 20 mm</t>
  </si>
  <si>
    <t>625369623</t>
  </si>
  <si>
    <t>dil.spáry</t>
  </si>
  <si>
    <t>(0,7*0,25+0,3*0,6)*5</t>
  </si>
  <si>
    <t>931994142</t>
  </si>
  <si>
    <t>Těsnění dilatační spáry betonové konstrukce polyuretanovým tmelem do pl 4,0 cm2</t>
  </si>
  <si>
    <t>-350225755</t>
  </si>
  <si>
    <t>(0,25*2+0,7+0,6*2)*5</t>
  </si>
  <si>
    <t>936942211</t>
  </si>
  <si>
    <t>Zhotovení tabulky s letopočtem opravy mostu vložením šablony do bednění</t>
  </si>
  <si>
    <t>-373555633</t>
  </si>
  <si>
    <t>953171031</t>
  </si>
  <si>
    <t xml:space="preserve">Osazování stupadel z betonářské oceli nebo litinových </t>
  </si>
  <si>
    <t>-1811166069</t>
  </si>
  <si>
    <t>na zdi pod brankami</t>
  </si>
  <si>
    <t>3*2</t>
  </si>
  <si>
    <t>55243802</t>
  </si>
  <si>
    <t>stupadlo ocelové s PE povlakem forma C - P152mm</t>
  </si>
  <si>
    <t>-605357839</t>
  </si>
  <si>
    <t>966075141</t>
  </si>
  <si>
    <t>Odstranění kovového zábradlí vcelku</t>
  </si>
  <si>
    <t>-1027706154</t>
  </si>
  <si>
    <t>61,0+33,5</t>
  </si>
  <si>
    <t>997211521</t>
  </si>
  <si>
    <t>Vodorovná doprava vybouraných hmot po suchu na vzdálenost do 1 km</t>
  </si>
  <si>
    <t>-862813626</t>
  </si>
  <si>
    <t>997211529</t>
  </si>
  <si>
    <t>-1957140623</t>
  </si>
  <si>
    <t>30 km na skládku KSÚS</t>
  </si>
  <si>
    <t>1,701*29</t>
  </si>
  <si>
    <t>997211612</t>
  </si>
  <si>
    <t>Nakládání vybouraných hmot na dopravní prostředky pro vodorovnou dopravu</t>
  </si>
  <si>
    <t>981605590</t>
  </si>
  <si>
    <t>998152111</t>
  </si>
  <si>
    <t>Přesun hmot pro montované zdi a valy v do 12 m</t>
  </si>
  <si>
    <t>1068753518</t>
  </si>
  <si>
    <t>711</t>
  </si>
  <si>
    <t>Izolace proti vodě, vlhkosti a plynům</t>
  </si>
  <si>
    <t>711111001</t>
  </si>
  <si>
    <t>Provedení izolace proti zemní vlhkosti vodorovné za studena nátěrem penetračním</t>
  </si>
  <si>
    <t>-981323258</t>
  </si>
  <si>
    <t>0,4*58,21+0,85*1,2*2</t>
  </si>
  <si>
    <t>711111002</t>
  </si>
  <si>
    <t>Provedení izolace proti zemní vlhkosti vodorovné za studena lakem asfaltovým</t>
  </si>
  <si>
    <t>-948177718</t>
  </si>
  <si>
    <t>(0,4*58,21+0,85*1,2*2)*2</t>
  </si>
  <si>
    <t>711112001</t>
  </si>
  <si>
    <t>Provedení izolace proti zemní vlhkosti svislé za studena nátěrem penetračním</t>
  </si>
  <si>
    <t>739711498</t>
  </si>
  <si>
    <t>(0,5+0,85)*(58,21-1,2*2)+(1,0+1,8)*(1,2+2,0)*2</t>
  </si>
  <si>
    <t>11163150</t>
  </si>
  <si>
    <t>lak penetrační asfaltový</t>
  </si>
  <si>
    <t>-2041824544</t>
  </si>
  <si>
    <t>25,324+93,264</t>
  </si>
  <si>
    <t>118,588*0,00035 'Přepočtené koeficientem množství</t>
  </si>
  <si>
    <t>711112002</t>
  </si>
  <si>
    <t>Provedení izolace proti zemní vlhkosti svislé za studena lakem asfaltovým</t>
  </si>
  <si>
    <t>796295432</t>
  </si>
  <si>
    <t>((0,5+0,25)*(58,21-1,2*2)+((1,0+0,6)*1,2+0,6*2,05*2)*2)*2</t>
  </si>
  <si>
    <t>11163152</t>
  </si>
  <si>
    <t>lak hydroizolační asfaltový</t>
  </si>
  <si>
    <t>310187543</t>
  </si>
  <si>
    <t>50,648+101,235</t>
  </si>
  <si>
    <t>151,883*0,00045 'Přepočtené koeficientem množství</t>
  </si>
  <si>
    <t>711141559</t>
  </si>
  <si>
    <t>Provedení izolace proti zemní vlhkosti pásy přitavením vodorovné NAIP</t>
  </si>
  <si>
    <t>1133689061</t>
  </si>
  <si>
    <t>0,4*(58,21-1,2*2)+0,85*1,2*2</t>
  </si>
  <si>
    <t>711142559</t>
  </si>
  <si>
    <t>Provedení izolace proti zemní vlhkosti pásy přitavením svislé NAIP</t>
  </si>
  <si>
    <t>-1697889326</t>
  </si>
  <si>
    <t>0,6*(58,21-1,2*2)+1,17*(1,2+0,8*2)*2</t>
  </si>
  <si>
    <t>62832001</t>
  </si>
  <si>
    <t>pás asfaltový natavitelný oxidovaný tl. 3,5mm typu V60 S35 s vložkou ze skleněné rohože, s jemnozrnným minerálním posypem</t>
  </si>
  <si>
    <t>1237104152</t>
  </si>
  <si>
    <t>(24,364+40,038)*1,2</t>
  </si>
  <si>
    <t>711491172</t>
  </si>
  <si>
    <t>Provedení izolace proti tlakové vodě vodorovné z textilií vrstva ochranná</t>
  </si>
  <si>
    <t>973406210</t>
  </si>
  <si>
    <t>viz NAIP</t>
  </si>
  <si>
    <t>24,364</t>
  </si>
  <si>
    <t>711491272</t>
  </si>
  <si>
    <t>Provedení izolace proti tlakové vodě svislé z textilií vrstva ochranná</t>
  </si>
  <si>
    <t>-163657245</t>
  </si>
  <si>
    <t xml:space="preserve">viz NAIP </t>
  </si>
  <si>
    <t>40,038</t>
  </si>
  <si>
    <t>69311105</t>
  </si>
  <si>
    <t>geotextilie netkaná separační, filtrační, ochranná s převahou recyklovaných PES vláken 600g/m3</t>
  </si>
  <si>
    <t>1116193452</t>
  </si>
  <si>
    <t>(24,0364+40,038)*1,05</t>
  </si>
  <si>
    <t>998711101</t>
  </si>
  <si>
    <t>Přesun hmot tonážní pro izolace proti vodě, vlhkosti a plynům v objektech výšky do 6 m</t>
  </si>
  <si>
    <t>-1084799153</t>
  </si>
  <si>
    <t>SO 432 - SO 432 - Přeložka optické trasy</t>
  </si>
  <si>
    <t>M - Práce a dodávky M</t>
  </si>
  <si>
    <t xml:space="preserve">    22-M - Montáže technologických zařízení pro dopravní stavby</t>
  </si>
  <si>
    <t xml:space="preserve">    46-M - Zemní práce při extr.mont.pracích</t>
  </si>
  <si>
    <t>1137934230</t>
  </si>
  <si>
    <t>0,5*0,2*(40+15+2)</t>
  </si>
  <si>
    <t>-2098405008</t>
  </si>
  <si>
    <t>0,5*0,2*(40+15+2)*1,8</t>
  </si>
  <si>
    <t>Práce a dodávky M</t>
  </si>
  <si>
    <t>22-M</t>
  </si>
  <si>
    <t>Montáže technologických zařízení pro dopravní stavby</t>
  </si>
  <si>
    <t>220182022</t>
  </si>
  <si>
    <t>Uložení HDPE trubky pro optický kabel do výkopu bez zřízení lože a bez krytí</t>
  </si>
  <si>
    <t>1955440424</t>
  </si>
  <si>
    <t>13*(40+15+2)</t>
  </si>
  <si>
    <t>220182022-D</t>
  </si>
  <si>
    <t>Demontáž - Uložení HDPE trubky pro optický kabel do výkopu bez zřízení lože a bez krytí</t>
  </si>
  <si>
    <t>1714748283</t>
  </si>
  <si>
    <t>vyjmutí z pískového lože</t>
  </si>
  <si>
    <t>220182523</t>
  </si>
  <si>
    <t>Měření útlumu optického kabelu na třech vlnových délkách se 24 vlákny při montáži (po položení)</t>
  </si>
  <si>
    <t>-1526070276</t>
  </si>
  <si>
    <t>před a po přeložce</t>
  </si>
  <si>
    <t>2+2</t>
  </si>
  <si>
    <t>220182528</t>
  </si>
  <si>
    <t>Měření útlumu optického kabelu na třech vlnových délkách s 96 vlákny při montáži (po položení)</t>
  </si>
  <si>
    <t>1191862588</t>
  </si>
  <si>
    <t>46-M</t>
  </si>
  <si>
    <t>Zemní práce při extr.mont.pracích</t>
  </si>
  <si>
    <t>460150253</t>
  </si>
  <si>
    <t>Hloubení kabelových zapažených i nezapažených rýh ručně š 50 cm, hl 70 cm, v hornině tř 3</t>
  </si>
  <si>
    <t>1216564664</t>
  </si>
  <si>
    <t>40+40+15+15+2+2</t>
  </si>
  <si>
    <t>460421072</t>
  </si>
  <si>
    <t>Lože kabelů z písku nebo štěrkopísku tl 5 cm nad kabel, kryté plastovou deskou, š lože do 50 cm</t>
  </si>
  <si>
    <t>537596993</t>
  </si>
  <si>
    <t>40+15+2</t>
  </si>
  <si>
    <t>58337308</t>
  </si>
  <si>
    <t>štěrkopísek frakce 0/2</t>
  </si>
  <si>
    <t>176622402</t>
  </si>
  <si>
    <t>0,5*0,2*(40+15+2)*2,2</t>
  </si>
  <si>
    <t>34575121</t>
  </si>
  <si>
    <t>deska kabelová krycí PE červená, 250x9x4 mm</t>
  </si>
  <si>
    <t>1676073780</t>
  </si>
  <si>
    <t>oranžová</t>
  </si>
  <si>
    <t>(40+15+2)*2</t>
  </si>
  <si>
    <t>460490012</t>
  </si>
  <si>
    <t>Krytí kabelů výstražnou fólií šířky 25 cm</t>
  </si>
  <si>
    <t>448687126</t>
  </si>
  <si>
    <t>69311309</t>
  </si>
  <si>
    <t>pás varovný plný š 220mm s potiskem</t>
  </si>
  <si>
    <t>-1848385833</t>
  </si>
  <si>
    <t>220182034</t>
  </si>
  <si>
    <t>Zafukování optických kabelů do trubky obsazené</t>
  </si>
  <si>
    <t>-1725277898</t>
  </si>
  <si>
    <t>R001</t>
  </si>
  <si>
    <t>Optický kabel SM 9/125 24vláken</t>
  </si>
  <si>
    <t>-531226625</t>
  </si>
  <si>
    <t>220182203</t>
  </si>
  <si>
    <t>Montáž spojky optického kabelu s 24 vlákny</t>
  </si>
  <si>
    <t>-26332744</t>
  </si>
  <si>
    <t>R002</t>
  </si>
  <si>
    <t>Spojka optického kabelu zemní</t>
  </si>
  <si>
    <t>89686251</t>
  </si>
  <si>
    <t>460560233</t>
  </si>
  <si>
    <t>Zásyp rýh ručně šířky 50 cm, hloubky 50 cm, z horniny třídy 3</t>
  </si>
  <si>
    <t>-1961848680</t>
  </si>
  <si>
    <t>460560253</t>
  </si>
  <si>
    <t>Zásyp rýh ručně šířky 50 cm, hloubky 70 cm, z horniny třídy 3</t>
  </si>
  <si>
    <t>-1019578813</t>
  </si>
  <si>
    <t>460600023</t>
  </si>
  <si>
    <t>Vodorovné přemístění horniny jakékoliv třídy do 1000 m</t>
  </si>
  <si>
    <t>2042273115</t>
  </si>
  <si>
    <t>460600031</t>
  </si>
  <si>
    <t>Příplatek k vodorovnému přemístění horniny za každých dalších 1000 m</t>
  </si>
  <si>
    <t>-1857302887</t>
  </si>
  <si>
    <t>0,5*0,2*(40+15+2)*19</t>
  </si>
  <si>
    <t>R003</t>
  </si>
  <si>
    <t>Zavaření optického vlákna do optické kazety</t>
  </si>
  <si>
    <t>-1751913980</t>
  </si>
  <si>
    <t>R004</t>
  </si>
  <si>
    <t>Svár optického vlákna</t>
  </si>
  <si>
    <t>1626560204</t>
  </si>
  <si>
    <t>KPL</t>
  </si>
  <si>
    <t>-684128566</t>
  </si>
  <si>
    <t>-1279593553</t>
  </si>
  <si>
    <t>817680713</t>
  </si>
  <si>
    <t>SO 433 - SO 433 - Přeložka TSK</t>
  </si>
  <si>
    <t xml:space="preserve">    741 - Elektroinstalace - silnoproud</t>
  </si>
  <si>
    <t>-1105643234</t>
  </si>
  <si>
    <t>2087316141</t>
  </si>
  <si>
    <t>23,175*1,8</t>
  </si>
  <si>
    <t>741</t>
  </si>
  <si>
    <t>Elektroinstalace - silnoproud</t>
  </si>
  <si>
    <t>741111813</t>
  </si>
  <si>
    <t>Demontáž trubky plastové tuhé D přes 50 mm uložené volně</t>
  </si>
  <si>
    <t>1702603534</t>
  </si>
  <si>
    <t>220080947</t>
  </si>
  <si>
    <t>Montáž spojky Raychem XAGA na 2plášť celoplast kabel s pancířem do 100 žil s konektory UDW2</t>
  </si>
  <si>
    <t>2010702853</t>
  </si>
  <si>
    <t>R1</t>
  </si>
  <si>
    <t>spojka 75/15-300</t>
  </si>
  <si>
    <t>KUS</t>
  </si>
  <si>
    <t>256</t>
  </si>
  <si>
    <t>173232149</t>
  </si>
  <si>
    <t>220111431</t>
  </si>
  <si>
    <t>Jednosměrné měření na místním kabelu</t>
  </si>
  <si>
    <t>pár</t>
  </si>
  <si>
    <t>-69383675</t>
  </si>
  <si>
    <t>25*2*2</t>
  </si>
  <si>
    <t>220180201</t>
  </si>
  <si>
    <t>Zatažení do tvárnicové tratě kabelu hmotnosti do 2 kg/m</t>
  </si>
  <si>
    <t>301989076</t>
  </si>
  <si>
    <t>252*1,05</t>
  </si>
  <si>
    <t>1188913</t>
  </si>
  <si>
    <t>KABEL TCEPKPFLEZE 25X4X0.8</t>
  </si>
  <si>
    <t>623163041</t>
  </si>
  <si>
    <t>R2</t>
  </si>
  <si>
    <t>Propojení spojkou na sdělovacím kabelu do 100 párů</t>
  </si>
  <si>
    <t>45138547</t>
  </si>
  <si>
    <t>R3</t>
  </si>
  <si>
    <t>Spojka na sdělovacím kabelu do 100 párů</t>
  </si>
  <si>
    <t>-1867080803</t>
  </si>
  <si>
    <t>220180201-D</t>
  </si>
  <si>
    <t>Demontáž - kabelu hmotnosti do 2 kg/m</t>
  </si>
  <si>
    <t>-1099724237</t>
  </si>
  <si>
    <t>220182021-D</t>
  </si>
  <si>
    <t>Demontáž - HDPE trubky do výkopu včetně fixace</t>
  </si>
  <si>
    <t>1538459320</t>
  </si>
  <si>
    <t>252,000*2</t>
  </si>
  <si>
    <t>220182023</t>
  </si>
  <si>
    <t>Kontrola tlakutěsnosti HDPE trubky od 1m do 2000 m</t>
  </si>
  <si>
    <t>408957886</t>
  </si>
  <si>
    <t>220182025</t>
  </si>
  <si>
    <t>Kontrola průchodnosti trubky pro optický kabel do 2000 m</t>
  </si>
  <si>
    <t>km</t>
  </si>
  <si>
    <t>-470770047</t>
  </si>
  <si>
    <t>2*615/1000</t>
  </si>
  <si>
    <t>220182026</t>
  </si>
  <si>
    <t>Montáž spojky bez svařování na HDPE trubce rovné nebo redukční</t>
  </si>
  <si>
    <t>1875112515</t>
  </si>
  <si>
    <t>1179068</t>
  </si>
  <si>
    <t>SPOJKA HDPE 40MM 05040 KB</t>
  </si>
  <si>
    <t>1303617416</t>
  </si>
  <si>
    <t>220960444</t>
  </si>
  <si>
    <t>Kontrola zařízení SSZ v podřízeném koordinovaném režimu (zelená vlna)</t>
  </si>
  <si>
    <t>-1496569169</t>
  </si>
  <si>
    <t>460150143</t>
  </si>
  <si>
    <t>Hloubení kabelových zapažených i nezapažených rýh ručně š 35 cm, hl 60 cm, v hornině tř 3</t>
  </si>
  <si>
    <t>-1859536112</t>
  </si>
  <si>
    <t>252-7-11</t>
  </si>
  <si>
    <t>460150574</t>
  </si>
  <si>
    <t>Hloubení kabelových zapažených i nezapažených rýh ručně š 60 cm, hl 120 cm, v hornině tř 4</t>
  </si>
  <si>
    <t>804990142</t>
  </si>
  <si>
    <t>7+11</t>
  </si>
  <si>
    <t>426033342</t>
  </si>
  <si>
    <t>34575122</t>
  </si>
  <si>
    <t>deska kabelová krycí PE červená, 300x9x4 mm</t>
  </si>
  <si>
    <t>871318547</t>
  </si>
  <si>
    <t>-641006771</t>
  </si>
  <si>
    <t>0,35*0,25*(252-7-11)*2,2</t>
  </si>
  <si>
    <t>-1817150168</t>
  </si>
  <si>
    <t>-1943408470</t>
  </si>
  <si>
    <t>460510075</t>
  </si>
  <si>
    <t>Kabelové prostupy z trub plastových do rýhy s obetonováním, průměru do 15 cm</t>
  </si>
  <si>
    <t>316994497</t>
  </si>
  <si>
    <t>3*(7+11)*1,05</t>
  </si>
  <si>
    <t>58932310</t>
  </si>
  <si>
    <t>beton C 12/15 kamenivo frakce 0/8</t>
  </si>
  <si>
    <t>207700721</t>
  </si>
  <si>
    <t>0,6*0,05*(7+11)</t>
  </si>
  <si>
    <t>58932935</t>
  </si>
  <si>
    <t>beton C 25/30 XF1 XA1 kamenivo frakce 0/8</t>
  </si>
  <si>
    <t>1390917605</t>
  </si>
  <si>
    <t>0,6*0,2*(7+11)</t>
  </si>
  <si>
    <t>34571365</t>
  </si>
  <si>
    <t>trubka elektroinstalační HDPE tuhá dvouplášťová korugovaná D 94/110mm</t>
  </si>
  <si>
    <t>435961436</t>
  </si>
  <si>
    <t>(7+11)*3*1,05</t>
  </si>
  <si>
    <t>460520174</t>
  </si>
  <si>
    <t>Montáž trubek ochranných plastových ohebných do 110 mm uložených do rýhy</t>
  </si>
  <si>
    <t>203486698</t>
  </si>
  <si>
    <t>(252-7-11)*1,05</t>
  </si>
  <si>
    <t>34571355</t>
  </si>
  <si>
    <t>trubka elektroinstalační ohebná dvouplášťová korugovaná D 94/110 mm, HDPE+LDPE</t>
  </si>
  <si>
    <t>1999839298</t>
  </si>
  <si>
    <t>(252-11-7)*1,05</t>
  </si>
  <si>
    <t>460560123</t>
  </si>
  <si>
    <t>Zásyp rýh ručně šířky 35 cm, hloubky 40 cm, z horniny třídy 3</t>
  </si>
  <si>
    <t>777976679</t>
  </si>
  <si>
    <t>460560544</t>
  </si>
  <si>
    <t>Zásyp rýh ručně šířky 60 cm, hloubky 90 cm, z horniny třídy 4</t>
  </si>
  <si>
    <t>99392120</t>
  </si>
  <si>
    <t>-1158957358</t>
  </si>
  <si>
    <t>0,35*0,25*(252-7-11)</t>
  </si>
  <si>
    <t>0,6*0,25*(7+11)</t>
  </si>
  <si>
    <t>1242233983</t>
  </si>
  <si>
    <t>23,175*19</t>
  </si>
  <si>
    <t>253991808</t>
  </si>
  <si>
    <t>-1893191460</t>
  </si>
  <si>
    <t>-746461899</t>
  </si>
  <si>
    <t>SO 435 - SO 435 - Úprava SSZ 4.061 Sekaninova - přechod Křesomyslova</t>
  </si>
  <si>
    <t>Praha, ul. Křesomyslova</t>
  </si>
  <si>
    <t>Ing. Tomislav Kradijan</t>
  </si>
  <si>
    <t>45274517</t>
  </si>
  <si>
    <t>Eltodo a.s., Novodvorská 1010/14, 142 00 Praha 4</t>
  </si>
  <si>
    <t>CZ45274517</t>
  </si>
  <si>
    <t xml:space="preserve">    742 - Elektroinstalace - slaboproud</t>
  </si>
  <si>
    <t xml:space="preserve">    21-M - Elektromontáže</t>
  </si>
  <si>
    <t>N00 - Nepojmenované práce</t>
  </si>
  <si>
    <t xml:space="preserve">    N01 - Nepojmenovaný díl</t>
  </si>
  <si>
    <t xml:space="preserve">    VRN7 - Provozní vlivy</t>
  </si>
  <si>
    <t xml:space="preserve">    DT - Tramvajová detekce</t>
  </si>
  <si>
    <t>100004212</t>
  </si>
  <si>
    <t>Hutnění sypaniny z horniny tř. 5 až 7 jedním pojezdem válce tl vrstvy do 600 mm</t>
  </si>
  <si>
    <t>1676935118</t>
  </si>
  <si>
    <t>130901121</t>
  </si>
  <si>
    <t>Bourání kcí v hloubených vykopávkách ze zdiva z betonu prostého ručně</t>
  </si>
  <si>
    <t>788345238</t>
  </si>
  <si>
    <t>110536020</t>
  </si>
  <si>
    <t>2007762089</t>
  </si>
  <si>
    <t>174201101</t>
  </si>
  <si>
    <t>Zásyp jam, šachet rýh nebo kolem objektů sypaninou bez zhutnění</t>
  </si>
  <si>
    <t>-1603790895</t>
  </si>
  <si>
    <t>278381153</t>
  </si>
  <si>
    <t>Základy pod technologická zařízení půdorysné plochy do 1 m2 z betonu prostého tř. C 12/15</t>
  </si>
  <si>
    <t>-760737745</t>
  </si>
  <si>
    <t>741128003</t>
  </si>
  <si>
    <t>Ostatní práce při montáži vodičů a kabelů - svazkování žil</t>
  </si>
  <si>
    <t>2044042863</t>
  </si>
  <si>
    <t>spona Bandimex</t>
  </si>
  <si>
    <t>1454712507</t>
  </si>
  <si>
    <t>páska Bandimex</t>
  </si>
  <si>
    <t>1115543202</t>
  </si>
  <si>
    <t>741420021</t>
  </si>
  <si>
    <t>Montáž svorka hromosvodná se 2 šrouby</t>
  </si>
  <si>
    <t>-1692526772</t>
  </si>
  <si>
    <t>35441986</t>
  </si>
  <si>
    <t>svorka odbočovací a spojovací pro pásek 30x4 mm, FeZn</t>
  </si>
  <si>
    <t>1349683376</t>
  </si>
  <si>
    <t>741420022</t>
  </si>
  <si>
    <t>Montáž svorka hromosvodná se 3 šrouby</t>
  </si>
  <si>
    <t>694947245</t>
  </si>
  <si>
    <t>35441996</t>
  </si>
  <si>
    <t>svorka odbočovací a spojovací pro spojování kruhových a páskových vodičů, FeZn</t>
  </si>
  <si>
    <t>-1403618225</t>
  </si>
  <si>
    <t>742</t>
  </si>
  <si>
    <t>Elektroinstalace - slaboproud</t>
  </si>
  <si>
    <t>742110021</t>
  </si>
  <si>
    <t>Montáž trubek pro slaboproud plastových tuhých pro vnější rozvody uložených volně na příchytky</t>
  </si>
  <si>
    <t>-88300678</t>
  </si>
  <si>
    <t>spojky DN 110</t>
  </si>
  <si>
    <t>791160812</t>
  </si>
  <si>
    <t>redukovaná odbočka 110/110/50</t>
  </si>
  <si>
    <t>-392782818</t>
  </si>
  <si>
    <t>R005</t>
  </si>
  <si>
    <t>přechodka 110/50</t>
  </si>
  <si>
    <t>98856162</t>
  </si>
  <si>
    <t>R006</t>
  </si>
  <si>
    <t>T kus 110/110/110</t>
  </si>
  <si>
    <t>1498290297</t>
  </si>
  <si>
    <t>R007</t>
  </si>
  <si>
    <t>T kus 50/50/50</t>
  </si>
  <si>
    <t>-1000218969</t>
  </si>
  <si>
    <t>-719161099</t>
  </si>
  <si>
    <t>380*1,05 'Přepočtené koeficientem množství</t>
  </si>
  <si>
    <t>34571351</t>
  </si>
  <si>
    <t>trubka elektroinstalační ohebná dvouplášťová korugovaná D 41/50 mm, HDPE+LDPE</t>
  </si>
  <si>
    <t>1359060176</t>
  </si>
  <si>
    <t>125*1,05 'Přepočtené koeficientem množství</t>
  </si>
  <si>
    <t>742111101.R</t>
  </si>
  <si>
    <t>Montáž dvířek na stožár</t>
  </si>
  <si>
    <t>-723998364</t>
  </si>
  <si>
    <t>R011</t>
  </si>
  <si>
    <t>dvířka na stožár výložníkový</t>
  </si>
  <si>
    <t>-327098038</t>
  </si>
  <si>
    <t>742350001</t>
  </si>
  <si>
    <t>Montáž signalizačního světla s elektronikou a akustickou signalizací k zařízení pro ZTP</t>
  </si>
  <si>
    <t>1807723620</t>
  </si>
  <si>
    <t>R012</t>
  </si>
  <si>
    <t>akust.náv.pro nevidomé</t>
  </si>
  <si>
    <t>1310370928</t>
  </si>
  <si>
    <t>742350001.D</t>
  </si>
  <si>
    <t>Demontáž signalizačního světla s elektronikou a akustickou signalizací k zařízení pro ZTP</t>
  </si>
  <si>
    <t>-747126742</t>
  </si>
  <si>
    <t xml:space="preserve">Montáž optotrubky </t>
  </si>
  <si>
    <t>1539332175</t>
  </si>
  <si>
    <t>R008</t>
  </si>
  <si>
    <t>optotrubka 40 mm</t>
  </si>
  <si>
    <t>700917087</t>
  </si>
  <si>
    <t>Montáž spojky na optotrubku</t>
  </si>
  <si>
    <t>-1179365799</t>
  </si>
  <si>
    <t>R009</t>
  </si>
  <si>
    <t>spojka pro optotrubku 40mm</t>
  </si>
  <si>
    <t>-2081986424</t>
  </si>
  <si>
    <t>Montáž koncovky na optotrubku</t>
  </si>
  <si>
    <t>1163838</t>
  </si>
  <si>
    <t>R010</t>
  </si>
  <si>
    <t>Koncovka na optotrubku 40mm s ventilkem</t>
  </si>
  <si>
    <t>-934076251</t>
  </si>
  <si>
    <t>21-M</t>
  </si>
  <si>
    <t>Elektromontáže</t>
  </si>
  <si>
    <t>210040531.R</t>
  </si>
  <si>
    <t>Montáž polyuretanovou pěnou</t>
  </si>
  <si>
    <t>1116289161</t>
  </si>
  <si>
    <t>R013</t>
  </si>
  <si>
    <t>polyuretanová pěna</t>
  </si>
  <si>
    <t>-1749311938</t>
  </si>
  <si>
    <t>210050701.R</t>
  </si>
  <si>
    <t>Montáž pohyblivého třmenu návěstidla na výložníku</t>
  </si>
  <si>
    <t>1237356343</t>
  </si>
  <si>
    <t>R014</t>
  </si>
  <si>
    <t>třmen návěstidla 200 na výložník, pevný</t>
  </si>
  <si>
    <t>-1862992768</t>
  </si>
  <si>
    <t>210050701-D</t>
  </si>
  <si>
    <t>Demontáž pohyblivého třmenu návěstidla na výložníku</t>
  </si>
  <si>
    <t>-1769728038</t>
  </si>
  <si>
    <t>210064008</t>
  </si>
  <si>
    <t>Číslování stožárů vedení vvn</t>
  </si>
  <si>
    <t>pb</t>
  </si>
  <si>
    <t>769032568</t>
  </si>
  <si>
    <t>35442110.R2</t>
  </si>
  <si>
    <t>štítek pro označení stožáru</t>
  </si>
  <si>
    <t>-1977971064</t>
  </si>
  <si>
    <t>210220020</t>
  </si>
  <si>
    <t>Montáž uzemňovacího vedení vodičů FeZn pomocí svorek v zemi páskou do 120 mm2 ve městské zástavbě</t>
  </si>
  <si>
    <t>632715174</t>
  </si>
  <si>
    <t>35442062</t>
  </si>
  <si>
    <t>pás zemnící 30x4mm FeZn</t>
  </si>
  <si>
    <t>131148074</t>
  </si>
  <si>
    <t>210220020-D</t>
  </si>
  <si>
    <t>Demontáž uzemňovacího vedení vodičů FeZn pomocí svorek v zemi páskou do 120 mm2 ve městské zástavbě</t>
  </si>
  <si>
    <t>371431650</t>
  </si>
  <si>
    <t>210220022</t>
  </si>
  <si>
    <t>Montáž uzemňovacího vedení vodičů FeZn pomocí svorek v zemi drátem do 10 mm ve městské zástavbě</t>
  </si>
  <si>
    <t>368728692</t>
  </si>
  <si>
    <t>35441073</t>
  </si>
  <si>
    <t>drát D 10mm FeZn</t>
  </si>
  <si>
    <t>-212866793</t>
  </si>
  <si>
    <t>210812011</t>
  </si>
  <si>
    <t>Montáž kabel Cu plný kulatý do 1 kV 3x1,5 až 6 mm2 uložený volně nebo v liště (CYKY)</t>
  </si>
  <si>
    <t>-1654545700</t>
  </si>
  <si>
    <t>PKB.711021</t>
  </si>
  <si>
    <t>CYKY-J 3x2,5</t>
  </si>
  <si>
    <t>-1498974629</t>
  </si>
  <si>
    <t>210812061.R</t>
  </si>
  <si>
    <t>Montáž kabel Cu plný kulatý do 1 kV 5x1,5 až 2,5 mm2 uložený volně nebo v liště (CMSM)</t>
  </si>
  <si>
    <t>-1573469231</t>
  </si>
  <si>
    <t>34111090.R</t>
  </si>
  <si>
    <t>kabel CMSM 5x1,5mm2</t>
  </si>
  <si>
    <t>-1664525762</t>
  </si>
  <si>
    <t>210812071.R</t>
  </si>
  <si>
    <t>Montáž kabel Cu plný kulatý do 1 kV 7x1,5až 2,5 mm2 uložený volně nebo v liště (CMSM)</t>
  </si>
  <si>
    <t>-2040394503</t>
  </si>
  <si>
    <t>34111110.R</t>
  </si>
  <si>
    <t>kabel CMSM 7x1,5mm2</t>
  </si>
  <si>
    <t>610190465</t>
  </si>
  <si>
    <t>210812082</t>
  </si>
  <si>
    <t>Montáž kabel Cu plný kulatý do 1 kV 12x2,5mm2 uložený volně nebo v liště (CYKY)</t>
  </si>
  <si>
    <t>-561587239</t>
  </si>
  <si>
    <t>34111134</t>
  </si>
  <si>
    <t>kabel silový s Cu jádrem 1 kV 12x2,5mm2</t>
  </si>
  <si>
    <t>-1977659272</t>
  </si>
  <si>
    <t>210812121</t>
  </si>
  <si>
    <t>Montáž kabel Cu plný kulatý do 1 kV 37x1,5mm2 uložený volně nebo v liště (CYKY)</t>
  </si>
  <si>
    <t>387574343</t>
  </si>
  <si>
    <t>R015</t>
  </si>
  <si>
    <t>kabel silový s Cu jádrem 1 kV 37x1,5mm2</t>
  </si>
  <si>
    <t>-2083224927</t>
  </si>
  <si>
    <t>220010314</t>
  </si>
  <si>
    <t>Zhotovení otvorů do stožáru</t>
  </si>
  <si>
    <t>855711694</t>
  </si>
  <si>
    <t>220060751</t>
  </si>
  <si>
    <t>Montáž kabely závlačné volně uložené ruční zatahování jádro 0,8 mm TCEKE do 150 XN</t>
  </si>
  <si>
    <t>-103207391</t>
  </si>
  <si>
    <t>R016</t>
  </si>
  <si>
    <t>kabel sdělovací TCEPKPFLEZE 25x4x0,8mm</t>
  </si>
  <si>
    <t>1622224419</t>
  </si>
  <si>
    <t>220060771</t>
  </si>
  <si>
    <t>Montáž kabely závlačné ruční zatahování do rour kabelovodů jádro 1 mm TCE/KE, KFE, KEZE, 1 až 7 P</t>
  </si>
  <si>
    <t>-2048916186</t>
  </si>
  <si>
    <t>34123561</t>
  </si>
  <si>
    <t xml:space="preserve">kabel sdělovací Cu  2P 1,0mm</t>
  </si>
  <si>
    <t>400430306</t>
  </si>
  <si>
    <t>220110152</t>
  </si>
  <si>
    <t>Ukončení celoplast kabelu bez pancíře v závěru nebo rozvaděči se zářezovými svorkovnicemi do 20 žil</t>
  </si>
  <si>
    <t>-617659486</t>
  </si>
  <si>
    <t>220110153</t>
  </si>
  <si>
    <t>Ukončení celoplast kabelu bez pancíře v závěru nebo rozvaděči se zářezovými svorkovnicemi do 40 žil</t>
  </si>
  <si>
    <t>-1846521131</t>
  </si>
  <si>
    <t>220110154</t>
  </si>
  <si>
    <t>Ukončení celoplast kabelu bez pancíře v závěru nebo rozvaděči se zářezovými svorkovnicemi do 100 žil</t>
  </si>
  <si>
    <t>-1245310738</t>
  </si>
  <si>
    <t>220110346</t>
  </si>
  <si>
    <t>Montáž štítku kabelového průběžného</t>
  </si>
  <si>
    <t>1961281972</t>
  </si>
  <si>
    <t>35442110.R3</t>
  </si>
  <si>
    <t>štítek pro označení kabelu</t>
  </si>
  <si>
    <t>-2031860246</t>
  </si>
  <si>
    <t>220271602</t>
  </si>
  <si>
    <t>Ukončení vodičů a lan do D 50 mm2</t>
  </si>
  <si>
    <t>úsek</t>
  </si>
  <si>
    <t>1950742411</t>
  </si>
  <si>
    <t>220300454</t>
  </si>
  <si>
    <t>Montáž forma pro kabely TCEKE, TCEKFY, TCEKY, TCEKEZE, TCEKEY do 7 P 1,0</t>
  </si>
  <si>
    <t>-1186046751</t>
  </si>
  <si>
    <t>220300471-D</t>
  </si>
  <si>
    <t>Demontáž forma pro kabely TCEKE, TCEKFY, TCEKY, TCEKEZE, TCEKEY do 12 P 1,0</t>
  </si>
  <si>
    <t>-1300609392</t>
  </si>
  <si>
    <t>220300480</t>
  </si>
  <si>
    <t>Montáž forma pro kabely TCEKE, TCEKFY,TCEKY, TCEKEZE, TCEKEY do 7 P 1,0 na svorkovnici WAGO</t>
  </si>
  <si>
    <t>529989197</t>
  </si>
  <si>
    <t>220300481</t>
  </si>
  <si>
    <t>Montáž forma pro kabely TCEKE, TCEKFY,TCEKY, TCEKEZE, TCEKEY do 12 P 1,0 na svorkovnici WAGO</t>
  </si>
  <si>
    <t>236012185</t>
  </si>
  <si>
    <t>220300481-D</t>
  </si>
  <si>
    <t>Demontáž forma pro kabely TCEKE, TCEKFY,TCEKY, TCEKEZE, TCEKEY do 12 P 1,0 na svorkovnici WAGO</t>
  </si>
  <si>
    <t>1346639749</t>
  </si>
  <si>
    <t>220300483</t>
  </si>
  <si>
    <t>Montáž forma pro kabely TCEKE, TCEKFY,TCEKY, TCEKEZE, TCEKEY do 24 P 1,0 na svorkovnici WAGO</t>
  </si>
  <si>
    <t>-1672130013</t>
  </si>
  <si>
    <t>220300483-D</t>
  </si>
  <si>
    <t>Demontáž forma pro kabely TCEKE, TCEKFY,TCEKY, TCEKEZE, TCEKEY do 24 P 1,0 na svorkovnici WAGO</t>
  </si>
  <si>
    <t>-1264144929</t>
  </si>
  <si>
    <t>220300486</t>
  </si>
  <si>
    <t>Montáž forma pro kabely TCEKE, TCEKFY,TCEKY, TCEKEZE, TCEKEY do 61 P 1,0 na svorkovnici WAGO</t>
  </si>
  <si>
    <t>-482487894</t>
  </si>
  <si>
    <t>220300486-D</t>
  </si>
  <si>
    <t>Demontáž forma pro kabely TCEKE, TCEKFY,TCEKY, TCEKEZE, TCEKEY do 61 P 1,0 na svorkovnici WAGO</t>
  </si>
  <si>
    <t>882653135</t>
  </si>
  <si>
    <t>220320363.R-D</t>
  </si>
  <si>
    <t>Demontáž plechová značky do 4 m</t>
  </si>
  <si>
    <t>413929705</t>
  </si>
  <si>
    <t>220731021</t>
  </si>
  <si>
    <t>Montáž kamery pevné bez krytu na konzolu nebo stativ</t>
  </si>
  <si>
    <t>-517561817</t>
  </si>
  <si>
    <t>R018</t>
  </si>
  <si>
    <t xml:space="preserve">kamera videodetekce </t>
  </si>
  <si>
    <t>1473138679</t>
  </si>
  <si>
    <t>220731042</t>
  </si>
  <si>
    <t>Nastavení kamery otočné a pevné v krytu</t>
  </si>
  <si>
    <t>875640492</t>
  </si>
  <si>
    <t>220731051</t>
  </si>
  <si>
    <t>Provedení kamerové zkoušky s montáží</t>
  </si>
  <si>
    <t>799479319</t>
  </si>
  <si>
    <t>220731081</t>
  </si>
  <si>
    <t>Položení kabelu kamerového do kanálu</t>
  </si>
  <si>
    <t>1883630548</t>
  </si>
  <si>
    <t>R019</t>
  </si>
  <si>
    <t>kabel sdělovací Cu 2P 1mm</t>
  </si>
  <si>
    <t>1875978337</t>
  </si>
  <si>
    <t>220860063</t>
  </si>
  <si>
    <t>Montáž dálkově ovládané zvukové signalizace PZS pro nevidomé na 1 ks ZN-24</t>
  </si>
  <si>
    <t>-316997388</t>
  </si>
  <si>
    <t>R021</t>
  </si>
  <si>
    <t>přijímač dálkového ovládání akustických návěstidel pro nevidomé</t>
  </si>
  <si>
    <t>-1006251658</t>
  </si>
  <si>
    <t>220860063-D</t>
  </si>
  <si>
    <t>Demontáž dálkově ovládané zvukové signalizace PZS pro nevidomé na 1 ks ZN-24</t>
  </si>
  <si>
    <t>1674503710</t>
  </si>
  <si>
    <t>220960003</t>
  </si>
  <si>
    <t>Montáž stožáru nebo sloupku výložníkového zapušťěného</t>
  </si>
  <si>
    <t>-682483323</t>
  </si>
  <si>
    <t>R022</t>
  </si>
  <si>
    <t>Stožár výložníkový s výložníkem délky 2m</t>
  </si>
  <si>
    <t>1689471552</t>
  </si>
  <si>
    <t>R023</t>
  </si>
  <si>
    <t>Stožár výložníkový s výložníkem délky 3m</t>
  </si>
  <si>
    <t>-1523344061</t>
  </si>
  <si>
    <t>220960003-D</t>
  </si>
  <si>
    <t>Demontáž stožáru nebo sloupku výložníkového zapušťěného</t>
  </si>
  <si>
    <t>-1071615007</t>
  </si>
  <si>
    <t>220960005</t>
  </si>
  <si>
    <t>Montáž výložníku na stožár</t>
  </si>
  <si>
    <t>-524921840</t>
  </si>
  <si>
    <t>220960005-D</t>
  </si>
  <si>
    <t>Demontáž výložníku na stožár</t>
  </si>
  <si>
    <t>669585254</t>
  </si>
  <si>
    <t>220960021</t>
  </si>
  <si>
    <t>Montáž svorkovnice stožárové</t>
  </si>
  <si>
    <t>-904761416</t>
  </si>
  <si>
    <t>R024</t>
  </si>
  <si>
    <t xml:space="preserve">stožárová svorkovnice </t>
  </si>
  <si>
    <t>163714167</t>
  </si>
  <si>
    <t>220960021-D</t>
  </si>
  <si>
    <t>Demontáž svorkovnice stožárové</t>
  </si>
  <si>
    <t>901147635</t>
  </si>
  <si>
    <t>220960032</t>
  </si>
  <si>
    <t>Montáž sestaveného návěstidla jednokomorového na výložník</t>
  </si>
  <si>
    <t>83546260</t>
  </si>
  <si>
    <t>R025</t>
  </si>
  <si>
    <t>návěstidlo pro TRAM, LED, komplet vč. mont. přísl.</t>
  </si>
  <si>
    <t>360514231</t>
  </si>
  <si>
    <t>R026</t>
  </si>
  <si>
    <t>výzvové návěstidlo pro TRAM</t>
  </si>
  <si>
    <t>80447168</t>
  </si>
  <si>
    <t>220960032-D</t>
  </si>
  <si>
    <t>Demontáž sestaveného návěstidla jednokomorového na výložník</t>
  </si>
  <si>
    <t>-1512906756</t>
  </si>
  <si>
    <t>220960036</t>
  </si>
  <si>
    <t>Montáž sestaveného návěstidla dvoukomorového na stožár</t>
  </si>
  <si>
    <t>-1216677044</t>
  </si>
  <si>
    <t>R027</t>
  </si>
  <si>
    <t>návěstidlo LED, 200mm - 2kom.chodec - komplet vč. mont. přísl.</t>
  </si>
  <si>
    <t>317327143</t>
  </si>
  <si>
    <t>220960036-D</t>
  </si>
  <si>
    <t>Demontáž sestaveného návěstidla dvoukomorového na stožár</t>
  </si>
  <si>
    <t>1971416765</t>
  </si>
  <si>
    <t>220960041</t>
  </si>
  <si>
    <t>Montáž sestaveného návěstidla tříkomorového na stožár</t>
  </si>
  <si>
    <t>-811943528</t>
  </si>
  <si>
    <t>R028</t>
  </si>
  <si>
    <t>návěstidlo LED, 200mm - 3kom.bez symb. - komplet vč. mont. přísl.</t>
  </si>
  <si>
    <t>-1205216625</t>
  </si>
  <si>
    <t>220960041-D</t>
  </si>
  <si>
    <t>Demontáž sestaveného návěstidla tříkomorového na stožár</t>
  </si>
  <si>
    <t>1679546379</t>
  </si>
  <si>
    <t>220960042</t>
  </si>
  <si>
    <t>Montáž sestaveného návěstidla tříkomorového na výložník</t>
  </si>
  <si>
    <t>-1176448009</t>
  </si>
  <si>
    <t>R029</t>
  </si>
  <si>
    <t>návěstidlo LED, 300mm - 3kom.bez symb. - komplet vč. mont. přísl.</t>
  </si>
  <si>
    <t>-1831127158</t>
  </si>
  <si>
    <t>220960042-D</t>
  </si>
  <si>
    <t>Demontáž sestaveného návěstidla tříkomorového na výložník</t>
  </si>
  <si>
    <t>-1266239950</t>
  </si>
  <si>
    <t>220960126</t>
  </si>
  <si>
    <t>Montáž tlačítka pro chodce na stožár</t>
  </si>
  <si>
    <t>-684265061</t>
  </si>
  <si>
    <t>R030</t>
  </si>
  <si>
    <t>Tlačítko pro chodce</t>
  </si>
  <si>
    <t>712012546</t>
  </si>
  <si>
    <t>220960126-D</t>
  </si>
  <si>
    <t>Demontáž tlačítka pro chodce na stožár</t>
  </si>
  <si>
    <t>1064471991</t>
  </si>
  <si>
    <t>220960141</t>
  </si>
  <si>
    <t>Montáž kontrastního rámu pro jednokomorové návěstidlo</t>
  </si>
  <si>
    <t>-764623665</t>
  </si>
  <si>
    <t>R031</t>
  </si>
  <si>
    <t>kontrastní rám pro tramvajové návěstidlo</t>
  </si>
  <si>
    <t>-1729076871</t>
  </si>
  <si>
    <t>220960141-D</t>
  </si>
  <si>
    <t>Demontáž kontrastního rámu pro jednokomorové návěstidlo</t>
  </si>
  <si>
    <t>-983268919</t>
  </si>
  <si>
    <t>220960156</t>
  </si>
  <si>
    <t>Montáž upevňovací soupravy dopravních značek na stožár</t>
  </si>
  <si>
    <t>722894874</t>
  </si>
  <si>
    <t>R032</t>
  </si>
  <si>
    <t>upevňovací konstrukce pro DZ</t>
  </si>
  <si>
    <t>508839934</t>
  </si>
  <si>
    <t>R033</t>
  </si>
  <si>
    <t>DZ reflex IP6</t>
  </si>
  <si>
    <t>-1752423283</t>
  </si>
  <si>
    <t>R034</t>
  </si>
  <si>
    <t>DZ reflex IP7</t>
  </si>
  <si>
    <t>-1370892809</t>
  </si>
  <si>
    <t>220960156-D</t>
  </si>
  <si>
    <t>Demontáž upevňovací soupravy dopravních značek na stožár</t>
  </si>
  <si>
    <t>-1477348254</t>
  </si>
  <si>
    <t>220960171</t>
  </si>
  <si>
    <t>Montáž skříňky ručního řízení ( RR ) na skříň řadiče</t>
  </si>
  <si>
    <t>806664600</t>
  </si>
  <si>
    <t>R035</t>
  </si>
  <si>
    <t>skříňka s přepínačem na blikavou žlutou</t>
  </si>
  <si>
    <t>399241139</t>
  </si>
  <si>
    <t>220960171-D</t>
  </si>
  <si>
    <t>Demontáž skříňky ručního řízení ( RR ) na skříň řadiče</t>
  </si>
  <si>
    <t>-1663601057</t>
  </si>
  <si>
    <t>220960181.R1</t>
  </si>
  <si>
    <t>Úprava a doplnění řadiče</t>
  </si>
  <si>
    <t>1477579355</t>
  </si>
  <si>
    <t>R036</t>
  </si>
  <si>
    <t>karta videodetekce</t>
  </si>
  <si>
    <t>-1809693413</t>
  </si>
  <si>
    <t>220960181.R2</t>
  </si>
  <si>
    <t>Naprogramování řadiče</t>
  </si>
  <si>
    <t>-1600541000</t>
  </si>
  <si>
    <t>220960191</t>
  </si>
  <si>
    <t>Regulace a aktivace jedné signální skupiny s použitím montážní plošiny</t>
  </si>
  <si>
    <t>1106055310</t>
  </si>
  <si>
    <t>220960196</t>
  </si>
  <si>
    <t>Regulace a aktivace každé další signální skupiny s použitím montážní plošiny</t>
  </si>
  <si>
    <t>-625317234</t>
  </si>
  <si>
    <t>220960197</t>
  </si>
  <si>
    <t>Regulace a aktivace každé další signální skupiny bez použití montážní plošiny</t>
  </si>
  <si>
    <t>-41374189</t>
  </si>
  <si>
    <t>220960301</t>
  </si>
  <si>
    <t>Příprava ke komplexnímu vyzkoušení křižovatky s MR řadičem za první signální skupinu</t>
  </si>
  <si>
    <t>282265774</t>
  </si>
  <si>
    <t>220960302</t>
  </si>
  <si>
    <t>Příprava ke komplexnímu vyzkoušení křižovatky s MR řadičem za každou další signální skupinu</t>
  </si>
  <si>
    <t>-104930611</t>
  </si>
  <si>
    <t>220960311</t>
  </si>
  <si>
    <t>Komplexní vyzkoušení křižovatky s MR řadičem před uvedením zařízení do provozu do 5 signál skupin</t>
  </si>
  <si>
    <t>164170937</t>
  </si>
  <si>
    <t>220960312</t>
  </si>
  <si>
    <t>Komplexní vyzkoušení křižovatky s MRřadičem před uvedením zař do provozu za každých dalších 5 skupin</t>
  </si>
  <si>
    <t>-1599071493</t>
  </si>
  <si>
    <t>220960312.R</t>
  </si>
  <si>
    <t>Zkušební provoz SSZ</t>
  </si>
  <si>
    <t>918697598</t>
  </si>
  <si>
    <t>220960421</t>
  </si>
  <si>
    <t>Přepnutí SSZ na blikající žlutou a zajištění v řadiči MR</t>
  </si>
  <si>
    <t>1777295823</t>
  </si>
  <si>
    <t>220960422</t>
  </si>
  <si>
    <t>Uvedení zařízení SSZ do provozu po přepnutí na blikající žlutou</t>
  </si>
  <si>
    <t>-916963983</t>
  </si>
  <si>
    <t>134</t>
  </si>
  <si>
    <t>220960441</t>
  </si>
  <si>
    <t>Uvedení zařízení SSZ do provozu po přepnutí na blikající žlutou se zajištěním v řadiči MR</t>
  </si>
  <si>
    <t>718636643</t>
  </si>
  <si>
    <t>135</t>
  </si>
  <si>
    <t>220960443</t>
  </si>
  <si>
    <t>Připojení zařízení SSZ do koordinované skupiny</t>
  </si>
  <si>
    <t>42875214</t>
  </si>
  <si>
    <t>136</t>
  </si>
  <si>
    <t>-1175089630</t>
  </si>
  <si>
    <t>137</t>
  </si>
  <si>
    <t>Montáž spojky na kabel TCEPKPFLEZE 25x4x0,8</t>
  </si>
  <si>
    <t>2074372124</t>
  </si>
  <si>
    <t>138</t>
  </si>
  <si>
    <t>R017</t>
  </si>
  <si>
    <t>spojka pro kabel TCEPKPFLEZE 25x4x0,8</t>
  </si>
  <si>
    <t>-353776338</t>
  </si>
  <si>
    <t>139</t>
  </si>
  <si>
    <t>460010024</t>
  </si>
  <si>
    <t>Vytyčení trasy vedení kabelového podzemního v zastavěném prostoru</t>
  </si>
  <si>
    <t>-1547397495</t>
  </si>
  <si>
    <t>140</t>
  </si>
  <si>
    <t>460030011</t>
  </si>
  <si>
    <t>Sejmutí drnu jakékoliv tloušťky</t>
  </si>
  <si>
    <t>-783551559</t>
  </si>
  <si>
    <t>141</t>
  </si>
  <si>
    <t>460030039</t>
  </si>
  <si>
    <t>Rozebrání dlažeb ručně z dlaždic zámkových do písku spáry nezalité</t>
  </si>
  <si>
    <t>-664211492</t>
  </si>
  <si>
    <t>142</t>
  </si>
  <si>
    <t>460030151</t>
  </si>
  <si>
    <t>Odstranění podkladu nebo krytu komunikace z kameniva drceného tloušťky do 10 cm</t>
  </si>
  <si>
    <t>1237261987</t>
  </si>
  <si>
    <t>143</t>
  </si>
  <si>
    <t>460030161</t>
  </si>
  <si>
    <t>Odstranění podkladu nebo krytu komunikace z betonu prostého tloušťky do 15 cm</t>
  </si>
  <si>
    <t>-333979818</t>
  </si>
  <si>
    <t>144</t>
  </si>
  <si>
    <t>460030171</t>
  </si>
  <si>
    <t>Odstranění podkladu nebo krytu komunikace ze živice tloušťky do 5 cm</t>
  </si>
  <si>
    <t>-465026088</t>
  </si>
  <si>
    <t>145</t>
  </si>
  <si>
    <t>460030172</t>
  </si>
  <si>
    <t>Odstranění podkladu nebo krytu komunikace ze živice tloušťky do 10 cm</t>
  </si>
  <si>
    <t>-1326801297</t>
  </si>
  <si>
    <t>146</t>
  </si>
  <si>
    <t>460030182</t>
  </si>
  <si>
    <t>Řezání podkladu nebo krytu betonového hloubky do 15 cm</t>
  </si>
  <si>
    <t>-763679458</t>
  </si>
  <si>
    <t>147</t>
  </si>
  <si>
    <t>460150144</t>
  </si>
  <si>
    <t>Hloubení kabelových zapažených i nezapažených rýh ručně š 35 cm, hl 60 cm, v hornině tř 4</t>
  </si>
  <si>
    <t>-42702089</t>
  </si>
  <si>
    <t>148</t>
  </si>
  <si>
    <t>460150244</t>
  </si>
  <si>
    <t>Hloubení kabelových zapažených i nezapažených rýh ručně š 50 cm, hl 60 cm, v hornině tř 4</t>
  </si>
  <si>
    <t>1799584422</t>
  </si>
  <si>
    <t>149</t>
  </si>
  <si>
    <t>460150684</t>
  </si>
  <si>
    <t>Hloubení kabelových zapažených i nezapažených rýh ručně š 65 cm, hl 120 cm, v hornině tř 4</t>
  </si>
  <si>
    <t>-166164080</t>
  </si>
  <si>
    <t>150</t>
  </si>
  <si>
    <t>460310104</t>
  </si>
  <si>
    <t>Řízený zemní protlak strojně v hornině tř 1 až 4 hloubky do 6 m vnějšího průměru do 125 mm</t>
  </si>
  <si>
    <t>1592063094</t>
  </si>
  <si>
    <t>151</t>
  </si>
  <si>
    <t>R037</t>
  </si>
  <si>
    <t>PVC trubka DN 110 mm</t>
  </si>
  <si>
    <t>-1164415437</t>
  </si>
  <si>
    <t>152</t>
  </si>
  <si>
    <t>460510074</t>
  </si>
  <si>
    <t>Kabelové prostupy z trub plastových do rýhy s obetonováním, průměru do 10 cm</t>
  </si>
  <si>
    <t>220935655</t>
  </si>
  <si>
    <t>153</t>
  </si>
  <si>
    <t>34571354</t>
  </si>
  <si>
    <t>trubka elektroinstalační ohebná dvouplášťová korugovaná D 75/90 mm, HDPE+LDPE</t>
  </si>
  <si>
    <t>-94786908</t>
  </si>
  <si>
    <t>154</t>
  </si>
  <si>
    <t>460521911</t>
  </si>
  <si>
    <t>Čištění a kalibrování tělesa kabelovodu</t>
  </si>
  <si>
    <t>1152796225</t>
  </si>
  <si>
    <t>155</t>
  </si>
  <si>
    <t>460560124</t>
  </si>
  <si>
    <t>Zásyp rýh ručně šířky 35 cm, hloubky 40 cm, z horniny třídy 4</t>
  </si>
  <si>
    <t>2078168327</t>
  </si>
  <si>
    <t>156</t>
  </si>
  <si>
    <t>460560224</t>
  </si>
  <si>
    <t>Zásyp rýh ručně šířky 50 cm, hloubky 40 cm, z horniny třídy 4</t>
  </si>
  <si>
    <t>1155775055</t>
  </si>
  <si>
    <t>157</t>
  </si>
  <si>
    <t>460560624</t>
  </si>
  <si>
    <t>Zásyp rýh ručně šířky 65 cm, hloubky 60 cm, z horniny třídy 4</t>
  </si>
  <si>
    <t>1862118914</t>
  </si>
  <si>
    <t>158</t>
  </si>
  <si>
    <t>-1755226113</t>
  </si>
  <si>
    <t>159</t>
  </si>
  <si>
    <t>572856280</t>
  </si>
  <si>
    <t>160</t>
  </si>
  <si>
    <t>460600041.R</t>
  </si>
  <si>
    <t>Odvoz demontováného materialů na místo určeno správcem</t>
  </si>
  <si>
    <t>-988919557</t>
  </si>
  <si>
    <t>161</t>
  </si>
  <si>
    <t>460600051.R</t>
  </si>
  <si>
    <t>Příplatek k odvozu demontováného materialu za každý další 1 km</t>
  </si>
  <si>
    <t>-1766328533</t>
  </si>
  <si>
    <t>162</t>
  </si>
  <si>
    <t>460600061</t>
  </si>
  <si>
    <t>Odvoz suti a vybouraných hmot do 1 km</t>
  </si>
  <si>
    <t>-942047971</t>
  </si>
  <si>
    <t>163</t>
  </si>
  <si>
    <t>460600071</t>
  </si>
  <si>
    <t>Příplatek k odvozu suti a vybouraných hmot za každý další 1 km</t>
  </si>
  <si>
    <t>-769210218</t>
  </si>
  <si>
    <t>164</t>
  </si>
  <si>
    <t>460620002</t>
  </si>
  <si>
    <t>Položení drnu včetně zalití vodou na rovině</t>
  </si>
  <si>
    <t>804681556</t>
  </si>
  <si>
    <t>165</t>
  </si>
  <si>
    <t>00572472</t>
  </si>
  <si>
    <t>osivo směs travní krajinná-rovinná</t>
  </si>
  <si>
    <t>-2135994394</t>
  </si>
  <si>
    <t>N00</t>
  </si>
  <si>
    <t>Nepojmenované práce</t>
  </si>
  <si>
    <t>N01</t>
  </si>
  <si>
    <t>Nepojmenovaný díl</t>
  </si>
  <si>
    <t>166</t>
  </si>
  <si>
    <t>Montáž spojky pro koax.kabel 75Ω/7mm</t>
  </si>
  <si>
    <t>512</t>
  </si>
  <si>
    <t>1856862483</t>
  </si>
  <si>
    <t>167</t>
  </si>
  <si>
    <t>R020</t>
  </si>
  <si>
    <t>spojka pro koax.kabel 75Ω/7mm</t>
  </si>
  <si>
    <t>192761443</t>
  </si>
  <si>
    <t>168</t>
  </si>
  <si>
    <t>012002000</t>
  </si>
  <si>
    <t>Geodetické práce</t>
  </si>
  <si>
    <t>-1785972103</t>
  </si>
  <si>
    <t>169</t>
  </si>
  <si>
    <t>013203000.R</t>
  </si>
  <si>
    <t>Dopravní řešení SSz</t>
  </si>
  <si>
    <t>-1642433354</t>
  </si>
  <si>
    <t>170</t>
  </si>
  <si>
    <t>Relizacční (dodavatelská) dokumentace</t>
  </si>
  <si>
    <t>-1343510284</t>
  </si>
  <si>
    <t>171</t>
  </si>
  <si>
    <t>1158513389</t>
  </si>
  <si>
    <t>172</t>
  </si>
  <si>
    <t>013294000.R</t>
  </si>
  <si>
    <t>Realizační inženýring</t>
  </si>
  <si>
    <t>300519572</t>
  </si>
  <si>
    <t>173</t>
  </si>
  <si>
    <t>R116</t>
  </si>
  <si>
    <t>Koordinace se správcem sítě SSZ</t>
  </si>
  <si>
    <t>-428470711</t>
  </si>
  <si>
    <t>174</t>
  </si>
  <si>
    <t>R117</t>
  </si>
  <si>
    <t>Práce jeřábem</t>
  </si>
  <si>
    <t>-1719904562</t>
  </si>
  <si>
    <t>175</t>
  </si>
  <si>
    <t>R118</t>
  </si>
  <si>
    <t>Montážní plošina</t>
  </si>
  <si>
    <t>1258600066</t>
  </si>
  <si>
    <t>176</t>
  </si>
  <si>
    <t>044002000</t>
  </si>
  <si>
    <t>Revize</t>
  </si>
  <si>
    <t>937369507</t>
  </si>
  <si>
    <t>VRN7</t>
  </si>
  <si>
    <t>Provozní vlivy</t>
  </si>
  <si>
    <t>177</t>
  </si>
  <si>
    <t>072002000.R</t>
  </si>
  <si>
    <t>Dopravně inženýrské opatření</t>
  </si>
  <si>
    <t>579074279</t>
  </si>
  <si>
    <t>DT</t>
  </si>
  <si>
    <t>Tramvajová detekce</t>
  </si>
  <si>
    <t>178</t>
  </si>
  <si>
    <t>R101</t>
  </si>
  <si>
    <t>Montáž trolejového kontaktu</t>
  </si>
  <si>
    <t>928093350</t>
  </si>
  <si>
    <t>179</t>
  </si>
  <si>
    <t>R0101</t>
  </si>
  <si>
    <t>Trolejový kontakt</t>
  </si>
  <si>
    <t>415035020</t>
  </si>
  <si>
    <t>180</t>
  </si>
  <si>
    <t>R102</t>
  </si>
  <si>
    <t>Montáž tramvajového detektoru</t>
  </si>
  <si>
    <t>2123049921</t>
  </si>
  <si>
    <t>181</t>
  </si>
  <si>
    <t>R0102</t>
  </si>
  <si>
    <t>Tramvajový detektor</t>
  </si>
  <si>
    <t>430655714</t>
  </si>
  <si>
    <t>182</t>
  </si>
  <si>
    <t>R103</t>
  </si>
  <si>
    <t>Montáž skříně pro tramvajový detektor</t>
  </si>
  <si>
    <t>-778534147</t>
  </si>
  <si>
    <t>183</t>
  </si>
  <si>
    <t>R0103</t>
  </si>
  <si>
    <t>Skříň přístrojová pro tramvajový detektor kompletní s průhledním víkem</t>
  </si>
  <si>
    <t>-31803544</t>
  </si>
  <si>
    <t>184</t>
  </si>
  <si>
    <t>R104</t>
  </si>
  <si>
    <t>Montž rozpojovací skřínky</t>
  </si>
  <si>
    <t>-941551699</t>
  </si>
  <si>
    <t>185</t>
  </si>
  <si>
    <t>R0104</t>
  </si>
  <si>
    <t>Rozpojovací skříňka DP-T pro rozvod ukolejnění</t>
  </si>
  <si>
    <t>1645294432</t>
  </si>
  <si>
    <t>186</t>
  </si>
  <si>
    <t>R105</t>
  </si>
  <si>
    <t>Montáž objímky na stožár</t>
  </si>
  <si>
    <t>-233289032</t>
  </si>
  <si>
    <t>187</t>
  </si>
  <si>
    <t>R0105</t>
  </si>
  <si>
    <t>Objímka na stožár pro upevnění napínacího šroubu M16</t>
  </si>
  <si>
    <t>1529365927</t>
  </si>
  <si>
    <t>188</t>
  </si>
  <si>
    <t>R106</t>
  </si>
  <si>
    <t>Montáž napínacího šroubu</t>
  </si>
  <si>
    <t>-1998175172</t>
  </si>
  <si>
    <t>189</t>
  </si>
  <si>
    <t>R0106</t>
  </si>
  <si>
    <t>Napínací šroub M16</t>
  </si>
  <si>
    <t>1904723707</t>
  </si>
  <si>
    <t>190</t>
  </si>
  <si>
    <t>R107</t>
  </si>
  <si>
    <t>Montáž nosného lana</t>
  </si>
  <si>
    <t>-685377618</t>
  </si>
  <si>
    <t>191</t>
  </si>
  <si>
    <t>R0107</t>
  </si>
  <si>
    <t>Nosné lano vrchního vedení - ocel 6mm</t>
  </si>
  <si>
    <t>1481284306</t>
  </si>
  <si>
    <t>192</t>
  </si>
  <si>
    <t>R108</t>
  </si>
  <si>
    <t>Montáž upevňovací souprava vrchního vedení</t>
  </si>
  <si>
    <t>kpl</t>
  </si>
  <si>
    <t>560178049</t>
  </si>
  <si>
    <t>193</t>
  </si>
  <si>
    <t>R0108</t>
  </si>
  <si>
    <t>Upevňovací souprava vrchního vedení</t>
  </si>
  <si>
    <t>1979766181</t>
  </si>
  <si>
    <t>194</t>
  </si>
  <si>
    <t>R109</t>
  </si>
  <si>
    <t>Montáž odporového kabelu</t>
  </si>
  <si>
    <t>-590949030</t>
  </si>
  <si>
    <t>195</t>
  </si>
  <si>
    <t>R0109</t>
  </si>
  <si>
    <t>Odporový kabel - odporová část oddělovacího kabelu</t>
  </si>
  <si>
    <t>-800753809</t>
  </si>
  <si>
    <t>196</t>
  </si>
  <si>
    <t>R110</t>
  </si>
  <si>
    <t>Montáž kontaktu kabelu ke kolejnici</t>
  </si>
  <si>
    <t>-1803591823</t>
  </si>
  <si>
    <t>197</t>
  </si>
  <si>
    <t>R0110</t>
  </si>
  <si>
    <t>Kontakt připojení kabelu ke kolejnici</t>
  </si>
  <si>
    <t>1976055572</t>
  </si>
  <si>
    <t>198</t>
  </si>
  <si>
    <t>R111</t>
  </si>
  <si>
    <t>Montáž kabelu CGAU 2,5mm</t>
  </si>
  <si>
    <t>433318680</t>
  </si>
  <si>
    <t>199</t>
  </si>
  <si>
    <t>R0111</t>
  </si>
  <si>
    <t>Kabel CGAU 2,5mm</t>
  </si>
  <si>
    <t>-1010534895</t>
  </si>
  <si>
    <t>200</t>
  </si>
  <si>
    <t>R112</t>
  </si>
  <si>
    <t>Montáž kabelu CHBU 50mm</t>
  </si>
  <si>
    <t>2097425954</t>
  </si>
  <si>
    <t>201</t>
  </si>
  <si>
    <t>R0112</t>
  </si>
  <si>
    <t>Kabel CHBU 50mm</t>
  </si>
  <si>
    <t>-1451644637</t>
  </si>
  <si>
    <t>202</t>
  </si>
  <si>
    <t>R113</t>
  </si>
  <si>
    <t>Montáž kabelu CYKY 3x2,5mm, provedení O</t>
  </si>
  <si>
    <t>-1816589890</t>
  </si>
  <si>
    <t>203</t>
  </si>
  <si>
    <t>R0113</t>
  </si>
  <si>
    <t>Kabel CYKY 3x2,5mm, provedení O</t>
  </si>
  <si>
    <t>-1335006254</t>
  </si>
  <si>
    <t>204</t>
  </si>
  <si>
    <t>R114</t>
  </si>
  <si>
    <t>Montáž spojky na kabel CHBU 50 - CYKY 3x2,5</t>
  </si>
  <si>
    <t>1932615987</t>
  </si>
  <si>
    <t>205</t>
  </si>
  <si>
    <t>R0114</t>
  </si>
  <si>
    <t>Spojka na kabel CHBU 50 - CYKY 3x2,5</t>
  </si>
  <si>
    <t>198632496</t>
  </si>
  <si>
    <t>206</t>
  </si>
  <si>
    <t>R115</t>
  </si>
  <si>
    <t>Montáž trubky elektroinstalační pevná 32mm</t>
  </si>
  <si>
    <t>1429857412</t>
  </si>
  <si>
    <t>207</t>
  </si>
  <si>
    <t>R0115</t>
  </si>
  <si>
    <t>Trubka elektroinstalační pevná 32mm</t>
  </si>
  <si>
    <t>1783282173</t>
  </si>
  <si>
    <t>SO 436 - SO 436 - Přeložka trakčních sloupů</t>
  </si>
  <si>
    <t>-1388588803</t>
  </si>
  <si>
    <t>22,54+12</t>
  </si>
  <si>
    <t>-1828144483</t>
  </si>
  <si>
    <t>22,54*1,8</t>
  </si>
  <si>
    <t>997013801</t>
  </si>
  <si>
    <t>853722747</t>
  </si>
  <si>
    <t>12*2,2</t>
  </si>
  <si>
    <t>210030001</t>
  </si>
  <si>
    <t>Montáž objímky na stožár s vidlicí nebo kardanovým kloubem</t>
  </si>
  <si>
    <t>1384455626</t>
  </si>
  <si>
    <t>Vidlice na T stožár - nerez pásek</t>
  </si>
  <si>
    <t>-1864602597</t>
  </si>
  <si>
    <t>210030112</t>
  </si>
  <si>
    <t>Montáž kotevního závěsu Fe-lano do 95 mm2 izolované</t>
  </si>
  <si>
    <t>-248390431</t>
  </si>
  <si>
    <t>včetně materiálu</t>
  </si>
  <si>
    <t>210030114</t>
  </si>
  <si>
    <t>Montáž kotevního závěsu Fe-lano do 95 mm2 izolované včetně napínače</t>
  </si>
  <si>
    <t>1109666831</t>
  </si>
  <si>
    <t>210030202</t>
  </si>
  <si>
    <t>Spojení Fe drátů, lan a troleje drát do D 7 mm trolej do 150 mm2 izolované</t>
  </si>
  <si>
    <t>-1602943335</t>
  </si>
  <si>
    <t xml:space="preserve">Překotvení  lana (pomoc pro montáž)</t>
  </si>
  <si>
    <t>210030355</t>
  </si>
  <si>
    <t>Montáž držáku bočního izolovaného s ramenem otočného izolátoru závěsu troleje na lano</t>
  </si>
  <si>
    <t>1739948151</t>
  </si>
  <si>
    <t>R5</t>
  </si>
  <si>
    <t>Závěs trolejového drátu boč. držák</t>
  </si>
  <si>
    <t>-1170114680</t>
  </si>
  <si>
    <t>R6</t>
  </si>
  <si>
    <t>Závěs trolejového drátu přídavné lano MINOROC</t>
  </si>
  <si>
    <t>825883716</t>
  </si>
  <si>
    <t>210030753</t>
  </si>
  <si>
    <t>Montáž ocelových lan Pz průřezu 50 mm2</t>
  </si>
  <si>
    <t>272948640</t>
  </si>
  <si>
    <t xml:space="preserve">Lano 25 ANTICORO - převěsy </t>
  </si>
  <si>
    <t>R4</t>
  </si>
  <si>
    <t>Lano 25 ANTICORO</t>
  </si>
  <si>
    <t>925076978</t>
  </si>
  <si>
    <t>210030902</t>
  </si>
  <si>
    <t>Montáž stožáru ocelového trolejového přes 400 kp</t>
  </si>
  <si>
    <t>161989665</t>
  </si>
  <si>
    <t>Trakční stožár kombinovaný ITSK 12,0/16 (včetně povrch.úpr.)</t>
  </si>
  <si>
    <t>-1093479062</t>
  </si>
  <si>
    <t>Trakční stožár kombinovaný ITSK 10svor./16 (včetně povrch.úpr.)</t>
  </si>
  <si>
    <t>-120680471</t>
  </si>
  <si>
    <t>210030931</t>
  </si>
  <si>
    <t>Montáž tabulky výstražné na stožár</t>
  </si>
  <si>
    <t>-401938327</t>
  </si>
  <si>
    <t>73534516</t>
  </si>
  <si>
    <t>tabulka bezpečnostní s tiskem 2 barvy A3 297x420mm</t>
  </si>
  <si>
    <t>1315321616</t>
  </si>
  <si>
    <t>210031053</t>
  </si>
  <si>
    <t>Montáž troleje Cu drát průřez 120 mm2 pevně uložený</t>
  </si>
  <si>
    <t>454617480</t>
  </si>
  <si>
    <t>210050841</t>
  </si>
  <si>
    <t>Číslování sloupu barvou</t>
  </si>
  <si>
    <t>-1377377823</t>
  </si>
  <si>
    <t>210280003</t>
  </si>
  <si>
    <t>Zkoušky a prohlídky el rozvodů a zařízení celková prohlídka pro objem mtž prací do 1 000 000 Kč</t>
  </si>
  <si>
    <t>-1763097977</t>
  </si>
  <si>
    <t>210030911-D</t>
  </si>
  <si>
    <t>Demontáž stožáru trubkového</t>
  </si>
  <si>
    <t>-493846530</t>
  </si>
  <si>
    <t>R7-D</t>
  </si>
  <si>
    <t>Demontáž prvků trakčního vedení</t>
  </si>
  <si>
    <t>1578776300</t>
  </si>
  <si>
    <t>220890401</t>
  </si>
  <si>
    <t>Vyhotovení protokolu UTZ pro silnoproudá zařízení a zdroje</t>
  </si>
  <si>
    <t>1644424588</t>
  </si>
  <si>
    <t>460071004</t>
  </si>
  <si>
    <t>Hloubení nezapažených jam strojně v hornině tř 4</t>
  </si>
  <si>
    <t>-152369132</t>
  </si>
  <si>
    <t>hloubení jam pro základy stožárů</t>
  </si>
  <si>
    <t>28,34</t>
  </si>
  <si>
    <t>460080035</t>
  </si>
  <si>
    <t>Základové konstrukce ze ŽB tř. C 25/30</t>
  </si>
  <si>
    <t>-767825801</t>
  </si>
  <si>
    <t>58932936</t>
  </si>
  <si>
    <t>beton C 25/30 XF1 XA1 kamenivo frakce 0/16</t>
  </si>
  <si>
    <t>-836556248</t>
  </si>
  <si>
    <t>-350982454</t>
  </si>
  <si>
    <t>9*2*2,5</t>
  </si>
  <si>
    <t>28612035</t>
  </si>
  <si>
    <t>trubka kanalizační PVC plnostěnná třívrstvá DN 500x6000 mm SN 16</t>
  </si>
  <si>
    <t>-1057523240</t>
  </si>
  <si>
    <t>pozdro základu (9 ks, délky 2,6 m)</t>
  </si>
  <si>
    <t>460080042</t>
  </si>
  <si>
    <t>Výztuž základových konstrukcí betonářskou ocelí 10 505</t>
  </si>
  <si>
    <t>1566423744</t>
  </si>
  <si>
    <t>5*(1,0+1,0+1,2+1,2+0,1)*2*0,888/1000</t>
  </si>
  <si>
    <t>2*(1,2+1,2+1,2+1,2+0,1)*2*0,888/1000</t>
  </si>
  <si>
    <t>460080202</t>
  </si>
  <si>
    <t>Zřízení zabudovaného bednění základových konstrukcí</t>
  </si>
  <si>
    <t>932809175</t>
  </si>
  <si>
    <t>(1,4+1,2)*2*5*2</t>
  </si>
  <si>
    <t>(1,4+1,4)*2*2*2</t>
  </si>
  <si>
    <t>460080112</t>
  </si>
  <si>
    <t>Bourání základu betonového se záhozem jámy sypaninou</t>
  </si>
  <si>
    <t>1343933080</t>
  </si>
  <si>
    <t>460300001</t>
  </si>
  <si>
    <t>Zásyp jam nebo rýh strojně včetně zhutnění v zástavbě</t>
  </si>
  <si>
    <t>-2040481581</t>
  </si>
  <si>
    <t>28,34-22,54</t>
  </si>
  <si>
    <t>-1986566481</t>
  </si>
  <si>
    <t>betonová suť</t>
  </si>
  <si>
    <t>výkop základů</t>
  </si>
  <si>
    <t>22,54</t>
  </si>
  <si>
    <t>1408494344</t>
  </si>
  <si>
    <t>34,540*19</t>
  </si>
  <si>
    <t>1656982984</t>
  </si>
  <si>
    <t>-354705890</t>
  </si>
  <si>
    <t>-868615992</t>
  </si>
  <si>
    <t>092103001</t>
  </si>
  <si>
    <t>Náklady na zkušební provoz</t>
  </si>
  <si>
    <t>1344738617</t>
  </si>
  <si>
    <t>včetně vyhodnocení</t>
  </si>
  <si>
    <t>SO 931 - SO 931 - DIO</t>
  </si>
  <si>
    <t>1174677414</t>
  </si>
  <si>
    <t xml:space="preserve">"50% z 1500m2"   0,5*1500</t>
  </si>
  <si>
    <t>572241122</t>
  </si>
  <si>
    <t>Vyspravení výtluků asfaltovým betonem ACO (AB) tl do 60 mm při vyspravované ploše přes 10% na 1 km</t>
  </si>
  <si>
    <t>-1592534063</t>
  </si>
  <si>
    <t xml:space="preserve">"odhad 50% z 1500m2"   1500*0,5</t>
  </si>
  <si>
    <t>573231111</t>
  </si>
  <si>
    <t>Postřik živičný spojovací ze silniční emulze v množství 0,70 kg/m2</t>
  </si>
  <si>
    <t>1664921003</t>
  </si>
  <si>
    <t>577144141</t>
  </si>
  <si>
    <t>Asfaltový beton vrstva obrusná ACO 11 (ABS) tř. I tl 50 mm š přes 3 m z modifikovaného asfaltu</t>
  </si>
  <si>
    <t>1781039082</t>
  </si>
  <si>
    <t>913121111</t>
  </si>
  <si>
    <t>Montáž a demontáž dočasné dopravní značky kompletní základní</t>
  </si>
  <si>
    <t>229404339</t>
  </si>
  <si>
    <t>"kompletní, vč. sloupků a desek" 300</t>
  </si>
  <si>
    <t>913121112</t>
  </si>
  <si>
    <t>Montáž a demontáž dočasné dopravní značky kompletní zvětšené</t>
  </si>
  <si>
    <t>2017190231</t>
  </si>
  <si>
    <t>"kompletní, vč. sloupků a desek" 30</t>
  </si>
  <si>
    <t>913121211</t>
  </si>
  <si>
    <t>Příplatek k dočasné dopravní značce kompletní základní za první a ZKD den použití</t>
  </si>
  <si>
    <t>1403824084</t>
  </si>
  <si>
    <t>"odhad na 4 měsíce" 120*300</t>
  </si>
  <si>
    <t>913121212</t>
  </si>
  <si>
    <t>Příplatek k dočasné dopravní značce kompletní zvětšené za první a ZKD den použití</t>
  </si>
  <si>
    <t>-336151405</t>
  </si>
  <si>
    <t>"odhad na 4 měsíce" 120*30</t>
  </si>
  <si>
    <t>2054900960</t>
  </si>
  <si>
    <t>586921171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</si>
</sst>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31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48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49</v>
      </c>
      <c r="AI60" s="42"/>
      <c r="AJ60" s="42"/>
      <c r="AK60" s="42"/>
      <c r="AL60" s="42"/>
      <c r="AM60" s="64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51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52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49</v>
      </c>
      <c r="AI75" s="42"/>
      <c r="AJ75" s="42"/>
      <c r="AK75" s="42"/>
      <c r="AL75" s="42"/>
      <c r="AM75" s="64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1615807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Na Slupi, Jaromírova, Křesomyslova, Praha 4, č. akce 999066/3, úsek most ČD - Bělehradská, 3. etapa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21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23</v>
      </c>
      <c r="AJ87" s="40"/>
      <c r="AK87" s="40"/>
      <c r="AL87" s="40"/>
      <c r="AM87" s="79" t="str">
        <f>IF(AN8= "","",AN8)</f>
        <v>26. 8. 2019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25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54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55</v>
      </c>
      <c r="D92" s="94"/>
      <c r="E92" s="94"/>
      <c r="F92" s="94"/>
      <c r="G92" s="94"/>
      <c r="H92" s="95"/>
      <c r="I92" s="96" t="s">
        <v>56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57</v>
      </c>
      <c r="AH92" s="94"/>
      <c r="AI92" s="94"/>
      <c r="AJ92" s="94"/>
      <c r="AK92" s="94"/>
      <c r="AL92" s="94"/>
      <c r="AM92" s="94"/>
      <c r="AN92" s="96" t="s">
        <v>58</v>
      </c>
      <c r="AO92" s="94"/>
      <c r="AP92" s="98"/>
      <c r="AQ92" s="99" t="s">
        <v>59</v>
      </c>
      <c r="AR92" s="44"/>
      <c r="AS92" s="100" t="s">
        <v>60</v>
      </c>
      <c r="AT92" s="101" t="s">
        <v>61</v>
      </c>
      <c r="AU92" s="101" t="s">
        <v>62</v>
      </c>
      <c r="AV92" s="101" t="s">
        <v>63</v>
      </c>
      <c r="AW92" s="101" t="s">
        <v>64</v>
      </c>
      <c r="AX92" s="101" t="s">
        <v>65</v>
      </c>
      <c r="AY92" s="101" t="s">
        <v>66</v>
      </c>
      <c r="AZ92" s="101" t="s">
        <v>67</v>
      </c>
      <c r="BA92" s="101" t="s">
        <v>68</v>
      </c>
      <c r="BB92" s="101" t="s">
        <v>69</v>
      </c>
      <c r="BC92" s="101" t="s">
        <v>70</v>
      </c>
      <c r="BD92" s="102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72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ROUND(AG95+AG97+AG99+AG101+AG103+AG105+AG107+AG109+AG111+AG113,2)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ROUND(AS95+AS97+AS99+AS101+AS103+AS105+AS107+AS109+AS111+AS113,2)</f>
        <v>0</v>
      </c>
      <c r="AT94" s="114">
        <f>ROUND(SUM(AV94:AW94),2)</f>
        <v>0</v>
      </c>
      <c r="AU94" s="115">
        <f>ROUND(AU95+AU97+AU99+AU101+AU103+AU105+AU107+AU109+AU111+AU113,5)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ROUND(AZ95+AZ97+AZ99+AZ101+AZ103+AZ105+AZ107+AZ109+AZ111+AZ113,2)</f>
        <v>0</v>
      </c>
      <c r="BA94" s="114">
        <f>ROUND(BA95+BA97+BA99+BA101+BA103+BA105+BA107+BA109+BA111+BA113,2)</f>
        <v>0</v>
      </c>
      <c r="BB94" s="114">
        <f>ROUND(BB95+BB97+BB99+BB101+BB103+BB105+BB107+BB109+BB111+BB113,2)</f>
        <v>0</v>
      </c>
      <c r="BC94" s="114">
        <f>ROUND(BC95+BC97+BC99+BC101+BC103+BC105+BC107+BC109+BC111+BC113,2)</f>
        <v>0</v>
      </c>
      <c r="BD94" s="116">
        <f>ROUND(BD95+BD97+BD99+BD101+BD103+BD105+BD107+BD109+BD111+BD113,2)</f>
        <v>0</v>
      </c>
      <c r="BE94" s="6"/>
      <c r="BS94" s="117" t="s">
        <v>73</v>
      </c>
      <c r="BT94" s="117" t="s">
        <v>74</v>
      </c>
      <c r="BU94" s="118" t="s">
        <v>75</v>
      </c>
      <c r="BV94" s="117" t="s">
        <v>76</v>
      </c>
      <c r="BW94" s="117" t="s">
        <v>5</v>
      </c>
      <c r="BX94" s="117" t="s">
        <v>77</v>
      </c>
      <c r="CL94" s="117" t="s">
        <v>19</v>
      </c>
    </row>
    <row r="95" s="7" customFormat="1" ht="16.5" customHeight="1">
      <c r="A95" s="7"/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ROUND(AG96,2)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80</v>
      </c>
      <c r="AR95" s="126"/>
      <c r="AS95" s="127">
        <f>ROUND(AS96,2)</f>
        <v>0</v>
      </c>
      <c r="AT95" s="128">
        <f>ROUND(SUM(AV95:AW95),2)</f>
        <v>0</v>
      </c>
      <c r="AU95" s="129">
        <f>ROUND(AU96,5)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ROUND(AZ96,2)</f>
        <v>0</v>
      </c>
      <c r="BA95" s="128">
        <f>ROUND(BA96,2)</f>
        <v>0</v>
      </c>
      <c r="BB95" s="128">
        <f>ROUND(BB96,2)</f>
        <v>0</v>
      </c>
      <c r="BC95" s="128">
        <f>ROUND(BC96,2)</f>
        <v>0</v>
      </c>
      <c r="BD95" s="130">
        <f>ROUND(BD96,2)</f>
        <v>0</v>
      </c>
      <c r="BE95" s="7"/>
      <c r="BS95" s="131" t="s">
        <v>73</v>
      </c>
      <c r="BT95" s="131" t="s">
        <v>81</v>
      </c>
      <c r="BU95" s="131" t="s">
        <v>75</v>
      </c>
      <c r="BV95" s="131" t="s">
        <v>76</v>
      </c>
      <c r="BW95" s="131" t="s">
        <v>82</v>
      </c>
      <c r="BX95" s="131" t="s">
        <v>5</v>
      </c>
      <c r="CL95" s="131" t="s">
        <v>19</v>
      </c>
      <c r="CM95" s="131" t="s">
        <v>83</v>
      </c>
    </row>
    <row r="96" s="4" customFormat="1" ht="16.5" customHeight="1">
      <c r="A96" s="132" t="s">
        <v>84</v>
      </c>
      <c r="B96" s="70"/>
      <c r="C96" s="133"/>
      <c r="D96" s="133"/>
      <c r="E96" s="134" t="s">
        <v>78</v>
      </c>
      <c r="F96" s="134"/>
      <c r="G96" s="134"/>
      <c r="H96" s="134"/>
      <c r="I96" s="134"/>
      <c r="J96" s="133"/>
      <c r="K96" s="134" t="s">
        <v>79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'VON - VON - Vedlejší a os...'!J32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85</v>
      </c>
      <c r="AR96" s="72"/>
      <c r="AS96" s="137">
        <v>0</v>
      </c>
      <c r="AT96" s="138">
        <f>ROUND(SUM(AV96:AW96),2)</f>
        <v>0</v>
      </c>
      <c r="AU96" s="139">
        <f>'VON - VON - Vedlejší a os...'!P126</f>
        <v>0</v>
      </c>
      <c r="AV96" s="138">
        <f>'VON - VON - Vedlejší a os...'!J35</f>
        <v>0</v>
      </c>
      <c r="AW96" s="138">
        <f>'VON - VON - Vedlejší a os...'!J36</f>
        <v>0</v>
      </c>
      <c r="AX96" s="138">
        <f>'VON - VON - Vedlejší a os...'!J37</f>
        <v>0</v>
      </c>
      <c r="AY96" s="138">
        <f>'VON - VON - Vedlejší a os...'!J38</f>
        <v>0</v>
      </c>
      <c r="AZ96" s="138">
        <f>'VON - VON - Vedlejší a os...'!F35</f>
        <v>0</v>
      </c>
      <c r="BA96" s="138">
        <f>'VON - VON - Vedlejší a os...'!F36</f>
        <v>0</v>
      </c>
      <c r="BB96" s="138">
        <f>'VON - VON - Vedlejší a os...'!F37</f>
        <v>0</v>
      </c>
      <c r="BC96" s="138">
        <f>'VON - VON - Vedlejší a os...'!F38</f>
        <v>0</v>
      </c>
      <c r="BD96" s="140">
        <f>'VON - VON - Vedlejší a os...'!F39</f>
        <v>0</v>
      </c>
      <c r="BE96" s="4"/>
      <c r="BT96" s="141" t="s">
        <v>83</v>
      </c>
      <c r="BV96" s="141" t="s">
        <v>76</v>
      </c>
      <c r="BW96" s="141" t="s">
        <v>86</v>
      </c>
      <c r="BX96" s="141" t="s">
        <v>82</v>
      </c>
      <c r="CL96" s="141" t="s">
        <v>19</v>
      </c>
    </row>
    <row r="97" s="7" customFormat="1" ht="24.75" customHeight="1">
      <c r="A97" s="7"/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ROUND(AG98,2)</f>
        <v>0</v>
      </c>
      <c r="AH97" s="122"/>
      <c r="AI97" s="122"/>
      <c r="AJ97" s="122"/>
      <c r="AK97" s="122"/>
      <c r="AL97" s="122"/>
      <c r="AM97" s="122"/>
      <c r="AN97" s="124">
        <f>SUM(AG97,AT97)</f>
        <v>0</v>
      </c>
      <c r="AO97" s="122"/>
      <c r="AP97" s="122"/>
      <c r="AQ97" s="125" t="s">
        <v>80</v>
      </c>
      <c r="AR97" s="126"/>
      <c r="AS97" s="127">
        <f>ROUND(AS98,2)</f>
        <v>0</v>
      </c>
      <c r="AT97" s="128">
        <f>ROUND(SUM(AV97:AW97),2)</f>
        <v>0</v>
      </c>
      <c r="AU97" s="129">
        <f>ROUND(AU98,5)</f>
        <v>0</v>
      </c>
      <c r="AV97" s="128">
        <f>ROUND(AZ97*L29,2)</f>
        <v>0</v>
      </c>
      <c r="AW97" s="128">
        <f>ROUND(BA97*L30,2)</f>
        <v>0</v>
      </c>
      <c r="AX97" s="128">
        <f>ROUND(BB97*L29,2)</f>
        <v>0</v>
      </c>
      <c r="AY97" s="128">
        <f>ROUND(BC97*L30,2)</f>
        <v>0</v>
      </c>
      <c r="AZ97" s="128">
        <f>ROUND(AZ98,2)</f>
        <v>0</v>
      </c>
      <c r="BA97" s="128">
        <f>ROUND(BA98,2)</f>
        <v>0</v>
      </c>
      <c r="BB97" s="128">
        <f>ROUND(BB98,2)</f>
        <v>0</v>
      </c>
      <c r="BC97" s="128">
        <f>ROUND(BC98,2)</f>
        <v>0</v>
      </c>
      <c r="BD97" s="130">
        <f>ROUND(BD98,2)</f>
        <v>0</v>
      </c>
      <c r="BE97" s="7"/>
      <c r="BS97" s="131" t="s">
        <v>73</v>
      </c>
      <c r="BT97" s="131" t="s">
        <v>81</v>
      </c>
      <c r="BU97" s="131" t="s">
        <v>75</v>
      </c>
      <c r="BV97" s="131" t="s">
        <v>76</v>
      </c>
      <c r="BW97" s="131" t="s">
        <v>89</v>
      </c>
      <c r="BX97" s="131" t="s">
        <v>5</v>
      </c>
      <c r="CL97" s="131" t="s">
        <v>19</v>
      </c>
      <c r="CM97" s="131" t="s">
        <v>83</v>
      </c>
    </row>
    <row r="98" s="4" customFormat="1" ht="23.25" customHeight="1">
      <c r="A98" s="132" t="s">
        <v>84</v>
      </c>
      <c r="B98" s="70"/>
      <c r="C98" s="133"/>
      <c r="D98" s="133"/>
      <c r="E98" s="134" t="s">
        <v>87</v>
      </c>
      <c r="F98" s="134"/>
      <c r="G98" s="134"/>
      <c r="H98" s="134"/>
      <c r="I98" s="134"/>
      <c r="J98" s="133"/>
      <c r="K98" s="134" t="s">
        <v>90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131.2 - SO 131.2 - Kom...'!J32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85</v>
      </c>
      <c r="AR98" s="72"/>
      <c r="AS98" s="137">
        <v>0</v>
      </c>
      <c r="AT98" s="138">
        <f>ROUND(SUM(AV98:AW98),2)</f>
        <v>0</v>
      </c>
      <c r="AU98" s="139">
        <f>'SO 131.2 - SO 131.2 - Kom...'!P128</f>
        <v>0</v>
      </c>
      <c r="AV98" s="138">
        <f>'SO 131.2 - SO 131.2 - Kom...'!J35</f>
        <v>0</v>
      </c>
      <c r="AW98" s="138">
        <f>'SO 131.2 - SO 131.2 - Kom...'!J36</f>
        <v>0</v>
      </c>
      <c r="AX98" s="138">
        <f>'SO 131.2 - SO 131.2 - Kom...'!J37</f>
        <v>0</v>
      </c>
      <c r="AY98" s="138">
        <f>'SO 131.2 - SO 131.2 - Kom...'!J38</f>
        <v>0</v>
      </c>
      <c r="AZ98" s="138">
        <f>'SO 131.2 - SO 131.2 - Kom...'!F35</f>
        <v>0</v>
      </c>
      <c r="BA98" s="138">
        <f>'SO 131.2 - SO 131.2 - Kom...'!F36</f>
        <v>0</v>
      </c>
      <c r="BB98" s="138">
        <f>'SO 131.2 - SO 131.2 - Kom...'!F37</f>
        <v>0</v>
      </c>
      <c r="BC98" s="138">
        <f>'SO 131.2 - SO 131.2 - Kom...'!F38</f>
        <v>0</v>
      </c>
      <c r="BD98" s="140">
        <f>'SO 131.2 - SO 131.2 - Kom...'!F39</f>
        <v>0</v>
      </c>
      <c r="BE98" s="4"/>
      <c r="BT98" s="141" t="s">
        <v>83</v>
      </c>
      <c r="BV98" s="141" t="s">
        <v>76</v>
      </c>
      <c r="BW98" s="141" t="s">
        <v>91</v>
      </c>
      <c r="BX98" s="141" t="s">
        <v>89</v>
      </c>
      <c r="CL98" s="141" t="s">
        <v>19</v>
      </c>
    </row>
    <row r="99" s="7" customFormat="1" ht="24.75" customHeight="1">
      <c r="A99" s="7"/>
      <c r="B99" s="119"/>
      <c r="C99" s="120"/>
      <c r="D99" s="121" t="s">
        <v>92</v>
      </c>
      <c r="E99" s="121"/>
      <c r="F99" s="121"/>
      <c r="G99" s="121"/>
      <c r="H99" s="121"/>
      <c r="I99" s="122"/>
      <c r="J99" s="121" t="s">
        <v>93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ROUND(AG100,2)</f>
        <v>0</v>
      </c>
      <c r="AH99" s="122"/>
      <c r="AI99" s="122"/>
      <c r="AJ99" s="122"/>
      <c r="AK99" s="122"/>
      <c r="AL99" s="122"/>
      <c r="AM99" s="122"/>
      <c r="AN99" s="124">
        <f>SUM(AG99,AT99)</f>
        <v>0</v>
      </c>
      <c r="AO99" s="122"/>
      <c r="AP99" s="122"/>
      <c r="AQ99" s="125" t="s">
        <v>80</v>
      </c>
      <c r="AR99" s="126"/>
      <c r="AS99" s="127">
        <f>ROUND(AS100,2)</f>
        <v>0</v>
      </c>
      <c r="AT99" s="128">
        <f>ROUND(SUM(AV99:AW99),2)</f>
        <v>0</v>
      </c>
      <c r="AU99" s="129">
        <f>ROUND(AU100,5)</f>
        <v>0</v>
      </c>
      <c r="AV99" s="128">
        <f>ROUND(AZ99*L29,2)</f>
        <v>0</v>
      </c>
      <c r="AW99" s="128">
        <f>ROUND(BA99*L30,2)</f>
        <v>0</v>
      </c>
      <c r="AX99" s="128">
        <f>ROUND(BB99*L29,2)</f>
        <v>0</v>
      </c>
      <c r="AY99" s="128">
        <f>ROUND(BC99*L30,2)</f>
        <v>0</v>
      </c>
      <c r="AZ99" s="128">
        <f>ROUND(AZ100,2)</f>
        <v>0</v>
      </c>
      <c r="BA99" s="128">
        <f>ROUND(BA100,2)</f>
        <v>0</v>
      </c>
      <c r="BB99" s="128">
        <f>ROUND(BB100,2)</f>
        <v>0</v>
      </c>
      <c r="BC99" s="128">
        <f>ROUND(BC100,2)</f>
        <v>0</v>
      </c>
      <c r="BD99" s="130">
        <f>ROUND(BD100,2)</f>
        <v>0</v>
      </c>
      <c r="BE99" s="7"/>
      <c r="BS99" s="131" t="s">
        <v>73</v>
      </c>
      <c r="BT99" s="131" t="s">
        <v>81</v>
      </c>
      <c r="BU99" s="131" t="s">
        <v>75</v>
      </c>
      <c r="BV99" s="131" t="s">
        <v>76</v>
      </c>
      <c r="BW99" s="131" t="s">
        <v>94</v>
      </c>
      <c r="BX99" s="131" t="s">
        <v>5</v>
      </c>
      <c r="CL99" s="131" t="s">
        <v>19</v>
      </c>
      <c r="CM99" s="131" t="s">
        <v>83</v>
      </c>
    </row>
    <row r="100" s="4" customFormat="1" ht="23.25" customHeight="1">
      <c r="A100" s="132" t="s">
        <v>84</v>
      </c>
      <c r="B100" s="70"/>
      <c r="C100" s="133"/>
      <c r="D100" s="133"/>
      <c r="E100" s="134" t="s">
        <v>92</v>
      </c>
      <c r="F100" s="134"/>
      <c r="G100" s="134"/>
      <c r="H100" s="134"/>
      <c r="I100" s="134"/>
      <c r="J100" s="133"/>
      <c r="K100" s="134" t="s">
        <v>95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135.2 - SO135.2 - Chod...'!J32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85</v>
      </c>
      <c r="AR100" s="72"/>
      <c r="AS100" s="137">
        <v>0</v>
      </c>
      <c r="AT100" s="138">
        <f>ROUND(SUM(AV100:AW100),2)</f>
        <v>0</v>
      </c>
      <c r="AU100" s="139">
        <f>'SO 135.2 - SO135.2 - Chod...'!P132</f>
        <v>0</v>
      </c>
      <c r="AV100" s="138">
        <f>'SO 135.2 - SO135.2 - Chod...'!J35</f>
        <v>0</v>
      </c>
      <c r="AW100" s="138">
        <f>'SO 135.2 - SO135.2 - Chod...'!J36</f>
        <v>0</v>
      </c>
      <c r="AX100" s="138">
        <f>'SO 135.2 - SO135.2 - Chod...'!J37</f>
        <v>0</v>
      </c>
      <c r="AY100" s="138">
        <f>'SO 135.2 - SO135.2 - Chod...'!J38</f>
        <v>0</v>
      </c>
      <c r="AZ100" s="138">
        <f>'SO 135.2 - SO135.2 - Chod...'!F35</f>
        <v>0</v>
      </c>
      <c r="BA100" s="138">
        <f>'SO 135.2 - SO135.2 - Chod...'!F36</f>
        <v>0</v>
      </c>
      <c r="BB100" s="138">
        <f>'SO 135.2 - SO135.2 - Chod...'!F37</f>
        <v>0</v>
      </c>
      <c r="BC100" s="138">
        <f>'SO 135.2 - SO135.2 - Chod...'!F38</f>
        <v>0</v>
      </c>
      <c r="BD100" s="140">
        <f>'SO 135.2 - SO135.2 - Chod...'!F39</f>
        <v>0</v>
      </c>
      <c r="BE100" s="4"/>
      <c r="BT100" s="141" t="s">
        <v>83</v>
      </c>
      <c r="BV100" s="141" t="s">
        <v>76</v>
      </c>
      <c r="BW100" s="141" t="s">
        <v>96</v>
      </c>
      <c r="BX100" s="141" t="s">
        <v>94</v>
      </c>
      <c r="CL100" s="141" t="s">
        <v>19</v>
      </c>
    </row>
    <row r="101" s="7" customFormat="1" ht="16.5" customHeight="1">
      <c r="A101" s="7"/>
      <c r="B101" s="119"/>
      <c r="C101" s="120"/>
      <c r="D101" s="121" t="s">
        <v>97</v>
      </c>
      <c r="E101" s="121"/>
      <c r="F101" s="121"/>
      <c r="G101" s="121"/>
      <c r="H101" s="121"/>
      <c r="I101" s="122"/>
      <c r="J101" s="121" t="s">
        <v>98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ROUND(AG102,2)</f>
        <v>0</v>
      </c>
      <c r="AH101" s="122"/>
      <c r="AI101" s="122"/>
      <c r="AJ101" s="122"/>
      <c r="AK101" s="122"/>
      <c r="AL101" s="122"/>
      <c r="AM101" s="122"/>
      <c r="AN101" s="124">
        <f>SUM(AG101,AT101)</f>
        <v>0</v>
      </c>
      <c r="AO101" s="122"/>
      <c r="AP101" s="122"/>
      <c r="AQ101" s="125" t="s">
        <v>80</v>
      </c>
      <c r="AR101" s="126"/>
      <c r="AS101" s="127">
        <f>ROUND(AS102,2)</f>
        <v>0</v>
      </c>
      <c r="AT101" s="128">
        <f>ROUND(SUM(AV101:AW101),2)</f>
        <v>0</v>
      </c>
      <c r="AU101" s="129">
        <f>ROUND(AU102,5)</f>
        <v>0</v>
      </c>
      <c r="AV101" s="128">
        <f>ROUND(AZ101*L29,2)</f>
        <v>0</v>
      </c>
      <c r="AW101" s="128">
        <f>ROUND(BA101*L30,2)</f>
        <v>0</v>
      </c>
      <c r="AX101" s="128">
        <f>ROUND(BB101*L29,2)</f>
        <v>0</v>
      </c>
      <c r="AY101" s="128">
        <f>ROUND(BC101*L30,2)</f>
        <v>0</v>
      </c>
      <c r="AZ101" s="128">
        <f>ROUND(AZ102,2)</f>
        <v>0</v>
      </c>
      <c r="BA101" s="128">
        <f>ROUND(BA102,2)</f>
        <v>0</v>
      </c>
      <c r="BB101" s="128">
        <f>ROUND(BB102,2)</f>
        <v>0</v>
      </c>
      <c r="BC101" s="128">
        <f>ROUND(BC102,2)</f>
        <v>0</v>
      </c>
      <c r="BD101" s="130">
        <f>ROUND(BD102,2)</f>
        <v>0</v>
      </c>
      <c r="BE101" s="7"/>
      <c r="BS101" s="131" t="s">
        <v>73</v>
      </c>
      <c r="BT101" s="131" t="s">
        <v>81</v>
      </c>
      <c r="BU101" s="131" t="s">
        <v>75</v>
      </c>
      <c r="BV101" s="131" t="s">
        <v>76</v>
      </c>
      <c r="BW101" s="131" t="s">
        <v>99</v>
      </c>
      <c r="BX101" s="131" t="s">
        <v>5</v>
      </c>
      <c r="CL101" s="131" t="s">
        <v>19</v>
      </c>
      <c r="CM101" s="131" t="s">
        <v>83</v>
      </c>
    </row>
    <row r="102" s="4" customFormat="1" ht="16.5" customHeight="1">
      <c r="A102" s="132" t="s">
        <v>84</v>
      </c>
      <c r="B102" s="70"/>
      <c r="C102" s="133"/>
      <c r="D102" s="133"/>
      <c r="E102" s="134" t="s">
        <v>100</v>
      </c>
      <c r="F102" s="134"/>
      <c r="G102" s="134"/>
      <c r="H102" s="134"/>
      <c r="I102" s="134"/>
      <c r="J102" s="133"/>
      <c r="K102" s="134" t="s">
        <v>98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'SO136 - SO 136 - Mobiliář'!J32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85</v>
      </c>
      <c r="AR102" s="72"/>
      <c r="AS102" s="137">
        <v>0</v>
      </c>
      <c r="AT102" s="138">
        <f>ROUND(SUM(AV102:AW102),2)</f>
        <v>0</v>
      </c>
      <c r="AU102" s="139">
        <f>'SO136 - SO 136 - Mobiliář'!P123</f>
        <v>0</v>
      </c>
      <c r="AV102" s="138">
        <f>'SO136 - SO 136 - Mobiliář'!J35</f>
        <v>0</v>
      </c>
      <c r="AW102" s="138">
        <f>'SO136 - SO 136 - Mobiliář'!J36</f>
        <v>0</v>
      </c>
      <c r="AX102" s="138">
        <f>'SO136 - SO 136 - Mobiliář'!J37</f>
        <v>0</v>
      </c>
      <c r="AY102" s="138">
        <f>'SO136 - SO 136 - Mobiliář'!J38</f>
        <v>0</v>
      </c>
      <c r="AZ102" s="138">
        <f>'SO136 - SO 136 - Mobiliář'!F35</f>
        <v>0</v>
      </c>
      <c r="BA102" s="138">
        <f>'SO136 - SO 136 - Mobiliář'!F36</f>
        <v>0</v>
      </c>
      <c r="BB102" s="138">
        <f>'SO136 - SO 136 - Mobiliář'!F37</f>
        <v>0</v>
      </c>
      <c r="BC102" s="138">
        <f>'SO136 - SO 136 - Mobiliář'!F38</f>
        <v>0</v>
      </c>
      <c r="BD102" s="140">
        <f>'SO136 - SO 136 - Mobiliář'!F39</f>
        <v>0</v>
      </c>
      <c r="BE102" s="4"/>
      <c r="BT102" s="141" t="s">
        <v>83</v>
      </c>
      <c r="BV102" s="141" t="s">
        <v>76</v>
      </c>
      <c r="BW102" s="141" t="s">
        <v>101</v>
      </c>
      <c r="BX102" s="141" t="s">
        <v>99</v>
      </c>
      <c r="CL102" s="141" t="s">
        <v>19</v>
      </c>
    </row>
    <row r="103" s="7" customFormat="1" ht="16.5" customHeight="1">
      <c r="A103" s="7"/>
      <c r="B103" s="119"/>
      <c r="C103" s="120"/>
      <c r="D103" s="121" t="s">
        <v>102</v>
      </c>
      <c r="E103" s="121"/>
      <c r="F103" s="121"/>
      <c r="G103" s="121"/>
      <c r="H103" s="121"/>
      <c r="I103" s="122"/>
      <c r="J103" s="121" t="s">
        <v>103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ROUND(AG104,2)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80</v>
      </c>
      <c r="AR103" s="126"/>
      <c r="AS103" s="127">
        <f>ROUND(AS104,2)</f>
        <v>0</v>
      </c>
      <c r="AT103" s="128">
        <f>ROUND(SUM(AV103:AW103),2)</f>
        <v>0</v>
      </c>
      <c r="AU103" s="129">
        <f>ROUND(AU104,5)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ROUND(AZ104,2)</f>
        <v>0</v>
      </c>
      <c r="BA103" s="128">
        <f>ROUND(BA104,2)</f>
        <v>0</v>
      </c>
      <c r="BB103" s="128">
        <f>ROUND(BB104,2)</f>
        <v>0</v>
      </c>
      <c r="BC103" s="128">
        <f>ROUND(BC104,2)</f>
        <v>0</v>
      </c>
      <c r="BD103" s="130">
        <f>ROUND(BD104,2)</f>
        <v>0</v>
      </c>
      <c r="BE103" s="7"/>
      <c r="BS103" s="131" t="s">
        <v>73</v>
      </c>
      <c r="BT103" s="131" t="s">
        <v>81</v>
      </c>
      <c r="BU103" s="131" t="s">
        <v>75</v>
      </c>
      <c r="BV103" s="131" t="s">
        <v>76</v>
      </c>
      <c r="BW103" s="131" t="s">
        <v>104</v>
      </c>
      <c r="BX103" s="131" t="s">
        <v>5</v>
      </c>
      <c r="CL103" s="131" t="s">
        <v>1</v>
      </c>
      <c r="CM103" s="131" t="s">
        <v>83</v>
      </c>
    </row>
    <row r="104" s="4" customFormat="1" ht="16.5" customHeight="1">
      <c r="A104" s="132" t="s">
        <v>84</v>
      </c>
      <c r="B104" s="70"/>
      <c r="C104" s="133"/>
      <c r="D104" s="133"/>
      <c r="E104" s="134" t="s">
        <v>102</v>
      </c>
      <c r="F104" s="134"/>
      <c r="G104" s="134"/>
      <c r="H104" s="134"/>
      <c r="I104" s="134"/>
      <c r="J104" s="133"/>
      <c r="K104" s="134" t="s">
        <v>103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231 - SO 231 - Opěrná zeď'!J32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85</v>
      </c>
      <c r="AR104" s="72"/>
      <c r="AS104" s="137">
        <v>0</v>
      </c>
      <c r="AT104" s="138">
        <f>ROUND(SUM(AV104:AW104),2)</f>
        <v>0</v>
      </c>
      <c r="AU104" s="139">
        <f>'SO 231 - SO 231 - Opěrná zeď'!P129</f>
        <v>0</v>
      </c>
      <c r="AV104" s="138">
        <f>'SO 231 - SO 231 - Opěrná zeď'!J35</f>
        <v>0</v>
      </c>
      <c r="AW104" s="138">
        <f>'SO 231 - SO 231 - Opěrná zeď'!J36</f>
        <v>0</v>
      </c>
      <c r="AX104" s="138">
        <f>'SO 231 - SO 231 - Opěrná zeď'!J37</f>
        <v>0</v>
      </c>
      <c r="AY104" s="138">
        <f>'SO 231 - SO 231 - Opěrná zeď'!J38</f>
        <v>0</v>
      </c>
      <c r="AZ104" s="138">
        <f>'SO 231 - SO 231 - Opěrná zeď'!F35</f>
        <v>0</v>
      </c>
      <c r="BA104" s="138">
        <f>'SO 231 - SO 231 - Opěrná zeď'!F36</f>
        <v>0</v>
      </c>
      <c r="BB104" s="138">
        <f>'SO 231 - SO 231 - Opěrná zeď'!F37</f>
        <v>0</v>
      </c>
      <c r="BC104" s="138">
        <f>'SO 231 - SO 231 - Opěrná zeď'!F38</f>
        <v>0</v>
      </c>
      <c r="BD104" s="140">
        <f>'SO 231 - SO 231 - Opěrná zeď'!F39</f>
        <v>0</v>
      </c>
      <c r="BE104" s="4"/>
      <c r="BT104" s="141" t="s">
        <v>83</v>
      </c>
      <c r="BV104" s="141" t="s">
        <v>76</v>
      </c>
      <c r="BW104" s="141" t="s">
        <v>105</v>
      </c>
      <c r="BX104" s="141" t="s">
        <v>104</v>
      </c>
      <c r="CL104" s="141" t="s">
        <v>1</v>
      </c>
    </row>
    <row r="105" s="7" customFormat="1" ht="16.5" customHeight="1">
      <c r="A105" s="7"/>
      <c r="B105" s="119"/>
      <c r="C105" s="120"/>
      <c r="D105" s="121" t="s">
        <v>106</v>
      </c>
      <c r="E105" s="121"/>
      <c r="F105" s="121"/>
      <c r="G105" s="121"/>
      <c r="H105" s="121"/>
      <c r="I105" s="122"/>
      <c r="J105" s="121" t="s">
        <v>107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ROUND(AG106,2)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80</v>
      </c>
      <c r="AR105" s="126"/>
      <c r="AS105" s="127">
        <f>ROUND(AS106,2)</f>
        <v>0</v>
      </c>
      <c r="AT105" s="128">
        <f>ROUND(SUM(AV105:AW105),2)</f>
        <v>0</v>
      </c>
      <c r="AU105" s="129">
        <f>ROUND(AU106,5)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ROUND(AZ106,2)</f>
        <v>0</v>
      </c>
      <c r="BA105" s="128">
        <f>ROUND(BA106,2)</f>
        <v>0</v>
      </c>
      <c r="BB105" s="128">
        <f>ROUND(BB106,2)</f>
        <v>0</v>
      </c>
      <c r="BC105" s="128">
        <f>ROUND(BC106,2)</f>
        <v>0</v>
      </c>
      <c r="BD105" s="130">
        <f>ROUND(BD106,2)</f>
        <v>0</v>
      </c>
      <c r="BE105" s="7"/>
      <c r="BS105" s="131" t="s">
        <v>73</v>
      </c>
      <c r="BT105" s="131" t="s">
        <v>81</v>
      </c>
      <c r="BU105" s="131" t="s">
        <v>75</v>
      </c>
      <c r="BV105" s="131" t="s">
        <v>76</v>
      </c>
      <c r="BW105" s="131" t="s">
        <v>108</v>
      </c>
      <c r="BX105" s="131" t="s">
        <v>5</v>
      </c>
      <c r="CL105" s="131" t="s">
        <v>1</v>
      </c>
      <c r="CM105" s="131" t="s">
        <v>83</v>
      </c>
    </row>
    <row r="106" s="4" customFormat="1" ht="16.5" customHeight="1">
      <c r="A106" s="132" t="s">
        <v>84</v>
      </c>
      <c r="B106" s="70"/>
      <c r="C106" s="133"/>
      <c r="D106" s="133"/>
      <c r="E106" s="134" t="s">
        <v>106</v>
      </c>
      <c r="F106" s="134"/>
      <c r="G106" s="134"/>
      <c r="H106" s="134"/>
      <c r="I106" s="134"/>
      <c r="J106" s="133"/>
      <c r="K106" s="134" t="s">
        <v>107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'SO 432 - SO 432 - Přeložk...'!J32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85</v>
      </c>
      <c r="AR106" s="72"/>
      <c r="AS106" s="137">
        <v>0</v>
      </c>
      <c r="AT106" s="138">
        <f>ROUND(SUM(AV106:AW106),2)</f>
        <v>0</v>
      </c>
      <c r="AU106" s="139">
        <f>'SO 432 - SO 432 - Přeložk...'!P127</f>
        <v>0</v>
      </c>
      <c r="AV106" s="138">
        <f>'SO 432 - SO 432 - Přeložk...'!J35</f>
        <v>0</v>
      </c>
      <c r="AW106" s="138">
        <f>'SO 432 - SO 432 - Přeložk...'!J36</f>
        <v>0</v>
      </c>
      <c r="AX106" s="138">
        <f>'SO 432 - SO 432 - Přeložk...'!J37</f>
        <v>0</v>
      </c>
      <c r="AY106" s="138">
        <f>'SO 432 - SO 432 - Přeložk...'!J38</f>
        <v>0</v>
      </c>
      <c r="AZ106" s="138">
        <f>'SO 432 - SO 432 - Přeložk...'!F35</f>
        <v>0</v>
      </c>
      <c r="BA106" s="138">
        <f>'SO 432 - SO 432 - Přeložk...'!F36</f>
        <v>0</v>
      </c>
      <c r="BB106" s="138">
        <f>'SO 432 - SO 432 - Přeložk...'!F37</f>
        <v>0</v>
      </c>
      <c r="BC106" s="138">
        <f>'SO 432 - SO 432 - Přeložk...'!F38</f>
        <v>0</v>
      </c>
      <c r="BD106" s="140">
        <f>'SO 432 - SO 432 - Přeložk...'!F39</f>
        <v>0</v>
      </c>
      <c r="BE106" s="4"/>
      <c r="BT106" s="141" t="s">
        <v>83</v>
      </c>
      <c r="BV106" s="141" t="s">
        <v>76</v>
      </c>
      <c r="BW106" s="141" t="s">
        <v>109</v>
      </c>
      <c r="BX106" s="141" t="s">
        <v>108</v>
      </c>
      <c r="CL106" s="141" t="s">
        <v>1</v>
      </c>
    </row>
    <row r="107" s="7" customFormat="1" ht="16.5" customHeight="1">
      <c r="A107" s="7"/>
      <c r="B107" s="119"/>
      <c r="C107" s="120"/>
      <c r="D107" s="121" t="s">
        <v>110</v>
      </c>
      <c r="E107" s="121"/>
      <c r="F107" s="121"/>
      <c r="G107" s="121"/>
      <c r="H107" s="121"/>
      <c r="I107" s="122"/>
      <c r="J107" s="121" t="s">
        <v>111</v>
      </c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3">
        <f>ROUND(AG108,2)</f>
        <v>0</v>
      </c>
      <c r="AH107" s="122"/>
      <c r="AI107" s="122"/>
      <c r="AJ107" s="122"/>
      <c r="AK107" s="122"/>
      <c r="AL107" s="122"/>
      <c r="AM107" s="122"/>
      <c r="AN107" s="124">
        <f>SUM(AG107,AT107)</f>
        <v>0</v>
      </c>
      <c r="AO107" s="122"/>
      <c r="AP107" s="122"/>
      <c r="AQ107" s="125" t="s">
        <v>80</v>
      </c>
      <c r="AR107" s="126"/>
      <c r="AS107" s="127">
        <f>ROUND(AS108,2)</f>
        <v>0</v>
      </c>
      <c r="AT107" s="128">
        <f>ROUND(SUM(AV107:AW107),2)</f>
        <v>0</v>
      </c>
      <c r="AU107" s="129">
        <f>ROUND(AU108,5)</f>
        <v>0</v>
      </c>
      <c r="AV107" s="128">
        <f>ROUND(AZ107*L29,2)</f>
        <v>0</v>
      </c>
      <c r="AW107" s="128">
        <f>ROUND(BA107*L30,2)</f>
        <v>0</v>
      </c>
      <c r="AX107" s="128">
        <f>ROUND(BB107*L29,2)</f>
        <v>0</v>
      </c>
      <c r="AY107" s="128">
        <f>ROUND(BC107*L30,2)</f>
        <v>0</v>
      </c>
      <c r="AZ107" s="128">
        <f>ROUND(AZ108,2)</f>
        <v>0</v>
      </c>
      <c r="BA107" s="128">
        <f>ROUND(BA108,2)</f>
        <v>0</v>
      </c>
      <c r="BB107" s="128">
        <f>ROUND(BB108,2)</f>
        <v>0</v>
      </c>
      <c r="BC107" s="128">
        <f>ROUND(BC108,2)</f>
        <v>0</v>
      </c>
      <c r="BD107" s="130">
        <f>ROUND(BD108,2)</f>
        <v>0</v>
      </c>
      <c r="BE107" s="7"/>
      <c r="BS107" s="131" t="s">
        <v>73</v>
      </c>
      <c r="BT107" s="131" t="s">
        <v>81</v>
      </c>
      <c r="BU107" s="131" t="s">
        <v>75</v>
      </c>
      <c r="BV107" s="131" t="s">
        <v>76</v>
      </c>
      <c r="BW107" s="131" t="s">
        <v>112</v>
      </c>
      <c r="BX107" s="131" t="s">
        <v>5</v>
      </c>
      <c r="CL107" s="131" t="s">
        <v>1</v>
      </c>
      <c r="CM107" s="131" t="s">
        <v>83</v>
      </c>
    </row>
    <row r="108" s="4" customFormat="1" ht="16.5" customHeight="1">
      <c r="A108" s="132" t="s">
        <v>84</v>
      </c>
      <c r="B108" s="70"/>
      <c r="C108" s="133"/>
      <c r="D108" s="133"/>
      <c r="E108" s="134" t="s">
        <v>110</v>
      </c>
      <c r="F108" s="134"/>
      <c r="G108" s="134"/>
      <c r="H108" s="134"/>
      <c r="I108" s="134"/>
      <c r="J108" s="133"/>
      <c r="K108" s="134" t="s">
        <v>111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'SO 433 - SO 433 - Přeložk...'!J32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85</v>
      </c>
      <c r="AR108" s="72"/>
      <c r="AS108" s="137">
        <v>0</v>
      </c>
      <c r="AT108" s="138">
        <f>ROUND(SUM(AV108:AW108),2)</f>
        <v>0</v>
      </c>
      <c r="AU108" s="139">
        <f>'SO 433 - SO 433 - Přeložk...'!P129</f>
        <v>0</v>
      </c>
      <c r="AV108" s="138">
        <f>'SO 433 - SO 433 - Přeložk...'!J35</f>
        <v>0</v>
      </c>
      <c r="AW108" s="138">
        <f>'SO 433 - SO 433 - Přeložk...'!J36</f>
        <v>0</v>
      </c>
      <c r="AX108" s="138">
        <f>'SO 433 - SO 433 - Přeložk...'!J37</f>
        <v>0</v>
      </c>
      <c r="AY108" s="138">
        <f>'SO 433 - SO 433 - Přeložk...'!J38</f>
        <v>0</v>
      </c>
      <c r="AZ108" s="138">
        <f>'SO 433 - SO 433 - Přeložk...'!F35</f>
        <v>0</v>
      </c>
      <c r="BA108" s="138">
        <f>'SO 433 - SO 433 - Přeložk...'!F36</f>
        <v>0</v>
      </c>
      <c r="BB108" s="138">
        <f>'SO 433 - SO 433 - Přeložk...'!F37</f>
        <v>0</v>
      </c>
      <c r="BC108" s="138">
        <f>'SO 433 - SO 433 - Přeložk...'!F38</f>
        <v>0</v>
      </c>
      <c r="BD108" s="140">
        <f>'SO 433 - SO 433 - Přeložk...'!F39</f>
        <v>0</v>
      </c>
      <c r="BE108" s="4"/>
      <c r="BT108" s="141" t="s">
        <v>83</v>
      </c>
      <c r="BV108" s="141" t="s">
        <v>76</v>
      </c>
      <c r="BW108" s="141" t="s">
        <v>113</v>
      </c>
      <c r="BX108" s="141" t="s">
        <v>112</v>
      </c>
      <c r="CL108" s="141" t="s">
        <v>1</v>
      </c>
    </row>
    <row r="109" s="7" customFormat="1" ht="24.75" customHeight="1">
      <c r="A109" s="7"/>
      <c r="B109" s="119"/>
      <c r="C109" s="120"/>
      <c r="D109" s="121" t="s">
        <v>114</v>
      </c>
      <c r="E109" s="121"/>
      <c r="F109" s="121"/>
      <c r="G109" s="121"/>
      <c r="H109" s="121"/>
      <c r="I109" s="122"/>
      <c r="J109" s="121" t="s">
        <v>115</v>
      </c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3">
        <f>ROUND(AG110,2)</f>
        <v>0</v>
      </c>
      <c r="AH109" s="122"/>
      <c r="AI109" s="122"/>
      <c r="AJ109" s="122"/>
      <c r="AK109" s="122"/>
      <c r="AL109" s="122"/>
      <c r="AM109" s="122"/>
      <c r="AN109" s="124">
        <f>SUM(AG109,AT109)</f>
        <v>0</v>
      </c>
      <c r="AO109" s="122"/>
      <c r="AP109" s="122"/>
      <c r="AQ109" s="125" t="s">
        <v>80</v>
      </c>
      <c r="AR109" s="126"/>
      <c r="AS109" s="127">
        <f>ROUND(AS110,2)</f>
        <v>0</v>
      </c>
      <c r="AT109" s="128">
        <f>ROUND(SUM(AV109:AW109),2)</f>
        <v>0</v>
      </c>
      <c r="AU109" s="129">
        <f>ROUND(AU110,5)</f>
        <v>0</v>
      </c>
      <c r="AV109" s="128">
        <f>ROUND(AZ109*L29,2)</f>
        <v>0</v>
      </c>
      <c r="AW109" s="128">
        <f>ROUND(BA109*L30,2)</f>
        <v>0</v>
      </c>
      <c r="AX109" s="128">
        <f>ROUND(BB109*L29,2)</f>
        <v>0</v>
      </c>
      <c r="AY109" s="128">
        <f>ROUND(BC109*L30,2)</f>
        <v>0</v>
      </c>
      <c r="AZ109" s="128">
        <f>ROUND(AZ110,2)</f>
        <v>0</v>
      </c>
      <c r="BA109" s="128">
        <f>ROUND(BA110,2)</f>
        <v>0</v>
      </c>
      <c r="BB109" s="128">
        <f>ROUND(BB110,2)</f>
        <v>0</v>
      </c>
      <c r="BC109" s="128">
        <f>ROUND(BC110,2)</f>
        <v>0</v>
      </c>
      <c r="BD109" s="130">
        <f>ROUND(BD110,2)</f>
        <v>0</v>
      </c>
      <c r="BE109" s="7"/>
      <c r="BS109" s="131" t="s">
        <v>73</v>
      </c>
      <c r="BT109" s="131" t="s">
        <v>81</v>
      </c>
      <c r="BU109" s="131" t="s">
        <v>75</v>
      </c>
      <c r="BV109" s="131" t="s">
        <v>76</v>
      </c>
      <c r="BW109" s="131" t="s">
        <v>116</v>
      </c>
      <c r="BX109" s="131" t="s">
        <v>5</v>
      </c>
      <c r="CL109" s="131" t="s">
        <v>1</v>
      </c>
      <c r="CM109" s="131" t="s">
        <v>83</v>
      </c>
    </row>
    <row r="110" s="4" customFormat="1" ht="23.25" customHeight="1">
      <c r="A110" s="132" t="s">
        <v>84</v>
      </c>
      <c r="B110" s="70"/>
      <c r="C110" s="133"/>
      <c r="D110" s="133"/>
      <c r="E110" s="134" t="s">
        <v>114</v>
      </c>
      <c r="F110" s="134"/>
      <c r="G110" s="134"/>
      <c r="H110" s="134"/>
      <c r="I110" s="134"/>
      <c r="J110" s="133"/>
      <c r="K110" s="134" t="s">
        <v>117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'SO 435 - Úprava SSZ 4.061...'!J32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85</v>
      </c>
      <c r="AR110" s="72"/>
      <c r="AS110" s="137">
        <v>0</v>
      </c>
      <c r="AT110" s="138">
        <f>ROUND(SUM(AV110:AW110),2)</f>
        <v>0</v>
      </c>
      <c r="AU110" s="139">
        <f>'SO 435 - Úprava SSZ 4.061...'!P137</f>
        <v>0</v>
      </c>
      <c r="AV110" s="138">
        <f>'SO 435 - Úprava SSZ 4.061...'!J35</f>
        <v>0</v>
      </c>
      <c r="AW110" s="138">
        <f>'SO 435 - Úprava SSZ 4.061...'!J36</f>
        <v>0</v>
      </c>
      <c r="AX110" s="138">
        <f>'SO 435 - Úprava SSZ 4.061...'!J37</f>
        <v>0</v>
      </c>
      <c r="AY110" s="138">
        <f>'SO 435 - Úprava SSZ 4.061...'!J38</f>
        <v>0</v>
      </c>
      <c r="AZ110" s="138">
        <f>'SO 435 - Úprava SSZ 4.061...'!F35</f>
        <v>0</v>
      </c>
      <c r="BA110" s="138">
        <f>'SO 435 - Úprava SSZ 4.061...'!F36</f>
        <v>0</v>
      </c>
      <c r="BB110" s="138">
        <f>'SO 435 - Úprava SSZ 4.061...'!F37</f>
        <v>0</v>
      </c>
      <c r="BC110" s="138">
        <f>'SO 435 - Úprava SSZ 4.061...'!F38</f>
        <v>0</v>
      </c>
      <c r="BD110" s="140">
        <f>'SO 435 - Úprava SSZ 4.061...'!F39</f>
        <v>0</v>
      </c>
      <c r="BE110" s="4"/>
      <c r="BT110" s="141" t="s">
        <v>83</v>
      </c>
      <c r="BV110" s="141" t="s">
        <v>76</v>
      </c>
      <c r="BW110" s="141" t="s">
        <v>118</v>
      </c>
      <c r="BX110" s="141" t="s">
        <v>116</v>
      </c>
      <c r="CL110" s="141" t="s">
        <v>1</v>
      </c>
    </row>
    <row r="111" s="7" customFormat="1" ht="16.5" customHeight="1">
      <c r="A111" s="7"/>
      <c r="B111" s="119"/>
      <c r="C111" s="120"/>
      <c r="D111" s="121" t="s">
        <v>119</v>
      </c>
      <c r="E111" s="121"/>
      <c r="F111" s="121"/>
      <c r="G111" s="121"/>
      <c r="H111" s="121"/>
      <c r="I111" s="122"/>
      <c r="J111" s="121" t="s">
        <v>120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3">
        <f>ROUND(AG112,2)</f>
        <v>0</v>
      </c>
      <c r="AH111" s="122"/>
      <c r="AI111" s="122"/>
      <c r="AJ111" s="122"/>
      <c r="AK111" s="122"/>
      <c r="AL111" s="122"/>
      <c r="AM111" s="122"/>
      <c r="AN111" s="124">
        <f>SUM(AG111,AT111)</f>
        <v>0</v>
      </c>
      <c r="AO111" s="122"/>
      <c r="AP111" s="122"/>
      <c r="AQ111" s="125" t="s">
        <v>80</v>
      </c>
      <c r="AR111" s="126"/>
      <c r="AS111" s="127">
        <f>ROUND(AS112,2)</f>
        <v>0</v>
      </c>
      <c r="AT111" s="128">
        <f>ROUND(SUM(AV111:AW111),2)</f>
        <v>0</v>
      </c>
      <c r="AU111" s="129">
        <f>ROUND(AU112,5)</f>
        <v>0</v>
      </c>
      <c r="AV111" s="128">
        <f>ROUND(AZ111*L29,2)</f>
        <v>0</v>
      </c>
      <c r="AW111" s="128">
        <f>ROUND(BA111*L30,2)</f>
        <v>0</v>
      </c>
      <c r="AX111" s="128">
        <f>ROUND(BB111*L29,2)</f>
        <v>0</v>
      </c>
      <c r="AY111" s="128">
        <f>ROUND(BC111*L30,2)</f>
        <v>0</v>
      </c>
      <c r="AZ111" s="128">
        <f>ROUND(AZ112,2)</f>
        <v>0</v>
      </c>
      <c r="BA111" s="128">
        <f>ROUND(BA112,2)</f>
        <v>0</v>
      </c>
      <c r="BB111" s="128">
        <f>ROUND(BB112,2)</f>
        <v>0</v>
      </c>
      <c r="BC111" s="128">
        <f>ROUND(BC112,2)</f>
        <v>0</v>
      </c>
      <c r="BD111" s="130">
        <f>ROUND(BD112,2)</f>
        <v>0</v>
      </c>
      <c r="BE111" s="7"/>
      <c r="BS111" s="131" t="s">
        <v>73</v>
      </c>
      <c r="BT111" s="131" t="s">
        <v>81</v>
      </c>
      <c r="BU111" s="131" t="s">
        <v>75</v>
      </c>
      <c r="BV111" s="131" t="s">
        <v>76</v>
      </c>
      <c r="BW111" s="131" t="s">
        <v>121</v>
      </c>
      <c r="BX111" s="131" t="s">
        <v>5</v>
      </c>
      <c r="CL111" s="131" t="s">
        <v>1</v>
      </c>
      <c r="CM111" s="131" t="s">
        <v>83</v>
      </c>
    </row>
    <row r="112" s="4" customFormat="1" ht="16.5" customHeight="1">
      <c r="A112" s="132" t="s">
        <v>84</v>
      </c>
      <c r="B112" s="70"/>
      <c r="C112" s="133"/>
      <c r="D112" s="133"/>
      <c r="E112" s="134" t="s">
        <v>119</v>
      </c>
      <c r="F112" s="134"/>
      <c r="G112" s="134"/>
      <c r="H112" s="134"/>
      <c r="I112" s="134"/>
      <c r="J112" s="133"/>
      <c r="K112" s="134" t="s">
        <v>120</v>
      </c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5">
        <f>'SO 436 - SO 436 - Přeložk...'!J32</f>
        <v>0</v>
      </c>
      <c r="AH112" s="133"/>
      <c r="AI112" s="133"/>
      <c r="AJ112" s="133"/>
      <c r="AK112" s="133"/>
      <c r="AL112" s="133"/>
      <c r="AM112" s="133"/>
      <c r="AN112" s="135">
        <f>SUM(AG112,AT112)</f>
        <v>0</v>
      </c>
      <c r="AO112" s="133"/>
      <c r="AP112" s="133"/>
      <c r="AQ112" s="136" t="s">
        <v>85</v>
      </c>
      <c r="AR112" s="72"/>
      <c r="AS112" s="137">
        <v>0</v>
      </c>
      <c r="AT112" s="138">
        <f>ROUND(SUM(AV112:AW112),2)</f>
        <v>0</v>
      </c>
      <c r="AU112" s="139">
        <f>'SO 436 - SO 436 - Přeložk...'!P130</f>
        <v>0</v>
      </c>
      <c r="AV112" s="138">
        <f>'SO 436 - SO 436 - Přeložk...'!J35</f>
        <v>0</v>
      </c>
      <c r="AW112" s="138">
        <f>'SO 436 - SO 436 - Přeložk...'!J36</f>
        <v>0</v>
      </c>
      <c r="AX112" s="138">
        <f>'SO 436 - SO 436 - Přeložk...'!J37</f>
        <v>0</v>
      </c>
      <c r="AY112" s="138">
        <f>'SO 436 - SO 436 - Přeložk...'!J38</f>
        <v>0</v>
      </c>
      <c r="AZ112" s="138">
        <f>'SO 436 - SO 436 - Přeložk...'!F35</f>
        <v>0</v>
      </c>
      <c r="BA112" s="138">
        <f>'SO 436 - SO 436 - Přeložk...'!F36</f>
        <v>0</v>
      </c>
      <c r="BB112" s="138">
        <f>'SO 436 - SO 436 - Přeložk...'!F37</f>
        <v>0</v>
      </c>
      <c r="BC112" s="138">
        <f>'SO 436 - SO 436 - Přeložk...'!F38</f>
        <v>0</v>
      </c>
      <c r="BD112" s="140">
        <f>'SO 436 - SO 436 - Přeložk...'!F39</f>
        <v>0</v>
      </c>
      <c r="BE112" s="4"/>
      <c r="BT112" s="141" t="s">
        <v>83</v>
      </c>
      <c r="BV112" s="141" t="s">
        <v>76</v>
      </c>
      <c r="BW112" s="141" t="s">
        <v>122</v>
      </c>
      <c r="BX112" s="141" t="s">
        <v>121</v>
      </c>
      <c r="CL112" s="141" t="s">
        <v>1</v>
      </c>
    </row>
    <row r="113" s="7" customFormat="1" ht="16.5" customHeight="1">
      <c r="A113" s="7"/>
      <c r="B113" s="119"/>
      <c r="C113" s="120"/>
      <c r="D113" s="121" t="s">
        <v>123</v>
      </c>
      <c r="E113" s="121"/>
      <c r="F113" s="121"/>
      <c r="G113" s="121"/>
      <c r="H113" s="121"/>
      <c r="I113" s="122"/>
      <c r="J113" s="121" t="s">
        <v>124</v>
      </c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3">
        <f>ROUND(AG114,2)</f>
        <v>0</v>
      </c>
      <c r="AH113" s="122"/>
      <c r="AI113" s="122"/>
      <c r="AJ113" s="122"/>
      <c r="AK113" s="122"/>
      <c r="AL113" s="122"/>
      <c r="AM113" s="122"/>
      <c r="AN113" s="124">
        <f>SUM(AG113,AT113)</f>
        <v>0</v>
      </c>
      <c r="AO113" s="122"/>
      <c r="AP113" s="122"/>
      <c r="AQ113" s="125" t="s">
        <v>80</v>
      </c>
      <c r="AR113" s="126"/>
      <c r="AS113" s="127">
        <f>ROUND(AS114,2)</f>
        <v>0</v>
      </c>
      <c r="AT113" s="128">
        <f>ROUND(SUM(AV113:AW113),2)</f>
        <v>0</v>
      </c>
      <c r="AU113" s="129">
        <f>ROUND(AU114,5)</f>
        <v>0</v>
      </c>
      <c r="AV113" s="128">
        <f>ROUND(AZ113*L29,2)</f>
        <v>0</v>
      </c>
      <c r="AW113" s="128">
        <f>ROUND(BA113*L30,2)</f>
        <v>0</v>
      </c>
      <c r="AX113" s="128">
        <f>ROUND(BB113*L29,2)</f>
        <v>0</v>
      </c>
      <c r="AY113" s="128">
        <f>ROUND(BC113*L30,2)</f>
        <v>0</v>
      </c>
      <c r="AZ113" s="128">
        <f>ROUND(AZ114,2)</f>
        <v>0</v>
      </c>
      <c r="BA113" s="128">
        <f>ROUND(BA114,2)</f>
        <v>0</v>
      </c>
      <c r="BB113" s="128">
        <f>ROUND(BB114,2)</f>
        <v>0</v>
      </c>
      <c r="BC113" s="128">
        <f>ROUND(BC114,2)</f>
        <v>0</v>
      </c>
      <c r="BD113" s="130">
        <f>ROUND(BD114,2)</f>
        <v>0</v>
      </c>
      <c r="BE113" s="7"/>
      <c r="BS113" s="131" t="s">
        <v>73</v>
      </c>
      <c r="BT113" s="131" t="s">
        <v>81</v>
      </c>
      <c r="BU113" s="131" t="s">
        <v>75</v>
      </c>
      <c r="BV113" s="131" t="s">
        <v>76</v>
      </c>
      <c r="BW113" s="131" t="s">
        <v>125</v>
      </c>
      <c r="BX113" s="131" t="s">
        <v>5</v>
      </c>
      <c r="CL113" s="131" t="s">
        <v>19</v>
      </c>
      <c r="CM113" s="131" t="s">
        <v>83</v>
      </c>
    </row>
    <row r="114" s="4" customFormat="1" ht="16.5" customHeight="1">
      <c r="A114" s="132" t="s">
        <v>84</v>
      </c>
      <c r="B114" s="70"/>
      <c r="C114" s="133"/>
      <c r="D114" s="133"/>
      <c r="E114" s="134" t="s">
        <v>123</v>
      </c>
      <c r="F114" s="134"/>
      <c r="G114" s="134"/>
      <c r="H114" s="134"/>
      <c r="I114" s="134"/>
      <c r="J114" s="133"/>
      <c r="K114" s="134" t="s">
        <v>124</v>
      </c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5">
        <f>'SO 931 - SO 931 - DIO'!J32</f>
        <v>0</v>
      </c>
      <c r="AH114" s="133"/>
      <c r="AI114" s="133"/>
      <c r="AJ114" s="133"/>
      <c r="AK114" s="133"/>
      <c r="AL114" s="133"/>
      <c r="AM114" s="133"/>
      <c r="AN114" s="135">
        <f>SUM(AG114,AT114)</f>
        <v>0</v>
      </c>
      <c r="AO114" s="133"/>
      <c r="AP114" s="133"/>
      <c r="AQ114" s="136" t="s">
        <v>85</v>
      </c>
      <c r="AR114" s="72"/>
      <c r="AS114" s="142">
        <v>0</v>
      </c>
      <c r="AT114" s="143">
        <f>ROUND(SUM(AV114:AW114),2)</f>
        <v>0</v>
      </c>
      <c r="AU114" s="144">
        <f>'SO 931 - SO 931 - DIO'!P126</f>
        <v>0</v>
      </c>
      <c r="AV114" s="143">
        <f>'SO 931 - SO 931 - DIO'!J35</f>
        <v>0</v>
      </c>
      <c r="AW114" s="143">
        <f>'SO 931 - SO 931 - DIO'!J36</f>
        <v>0</v>
      </c>
      <c r="AX114" s="143">
        <f>'SO 931 - SO 931 - DIO'!J37</f>
        <v>0</v>
      </c>
      <c r="AY114" s="143">
        <f>'SO 931 - SO 931 - DIO'!J38</f>
        <v>0</v>
      </c>
      <c r="AZ114" s="143">
        <f>'SO 931 - SO 931 - DIO'!F35</f>
        <v>0</v>
      </c>
      <c r="BA114" s="143">
        <f>'SO 931 - SO 931 - DIO'!F36</f>
        <v>0</v>
      </c>
      <c r="BB114" s="143">
        <f>'SO 931 - SO 931 - DIO'!F37</f>
        <v>0</v>
      </c>
      <c r="BC114" s="143">
        <f>'SO 931 - SO 931 - DIO'!F38</f>
        <v>0</v>
      </c>
      <c r="BD114" s="145">
        <f>'SO 931 - SO 931 - DIO'!F39</f>
        <v>0</v>
      </c>
      <c r="BE114" s="4"/>
      <c r="BT114" s="141" t="s">
        <v>83</v>
      </c>
      <c r="BV114" s="141" t="s">
        <v>76</v>
      </c>
      <c r="BW114" s="141" t="s">
        <v>126</v>
      </c>
      <c r="BX114" s="141" t="s">
        <v>125</v>
      </c>
      <c r="CL114" s="141" t="s">
        <v>19</v>
      </c>
    </row>
    <row r="115" s="2" customFormat="1" ht="30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4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="2" customFormat="1" ht="6.96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44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</sheetData>
  <sheetProtection sheet="1" formatColumns="0" formatRows="0" objects="1" scenarios="1" spinCount="100000" saltValue="jlT7d06DwqhsvtOdCP29ME2djuZc4Tq328PXS79qXbdGRhRrr/jg1MGvx4a9Y/WvYhgf74QKRFK2uxkr7pq67A==" hashValue="n3HWoR7c70aoDy7UO+6U4+UqrqsegpyH7JKBo+NCQwdHBeyVDyAiVM8AXjtnePr7ngwserW5dAIXDG9IJX9EWg==" algorithmName="SHA-512" password="CC35"/>
  <mergeCells count="118">
    <mergeCell ref="C92:G92"/>
    <mergeCell ref="D97:H97"/>
    <mergeCell ref="D103:H103"/>
    <mergeCell ref="D99:H99"/>
    <mergeCell ref="D95:H95"/>
    <mergeCell ref="D101:H101"/>
    <mergeCell ref="E98:I98"/>
    <mergeCell ref="E96:I96"/>
    <mergeCell ref="E100:I100"/>
    <mergeCell ref="E104:I104"/>
    <mergeCell ref="E102:I102"/>
    <mergeCell ref="I92:AF92"/>
    <mergeCell ref="J97:AF97"/>
    <mergeCell ref="J101:AF101"/>
    <mergeCell ref="J95:AF95"/>
    <mergeCell ref="J99:AF99"/>
    <mergeCell ref="J103:AF103"/>
    <mergeCell ref="K102:AF102"/>
    <mergeCell ref="K96:AF96"/>
    <mergeCell ref="K98:AF98"/>
    <mergeCell ref="K104:AF104"/>
    <mergeCell ref="K100:AF100"/>
    <mergeCell ref="L85:AO85"/>
    <mergeCell ref="D105:H105"/>
    <mergeCell ref="J105:AF105"/>
    <mergeCell ref="E106:I106"/>
    <mergeCell ref="K106:AF106"/>
    <mergeCell ref="D107:H107"/>
    <mergeCell ref="J107:AF107"/>
    <mergeCell ref="E108:I108"/>
    <mergeCell ref="K108:AF108"/>
    <mergeCell ref="D109:H109"/>
    <mergeCell ref="J109:AF109"/>
    <mergeCell ref="E110:I110"/>
    <mergeCell ref="K110:AF110"/>
    <mergeCell ref="D111:H111"/>
    <mergeCell ref="J111:AF111"/>
    <mergeCell ref="E112:I112"/>
    <mergeCell ref="K112:AF112"/>
    <mergeCell ref="D113:H113"/>
    <mergeCell ref="J113:AF113"/>
    <mergeCell ref="E114:I114"/>
    <mergeCell ref="K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92:AM92"/>
    <mergeCell ref="AG101:AM101"/>
    <mergeCell ref="AG103:AM103"/>
    <mergeCell ref="AG102:AM102"/>
    <mergeCell ref="AG95:AM95"/>
    <mergeCell ref="AG100:AM100"/>
    <mergeCell ref="AG104:AM104"/>
    <mergeCell ref="AG99:AM99"/>
    <mergeCell ref="AG96:AM96"/>
    <mergeCell ref="AG97:AM97"/>
    <mergeCell ref="AG98:AM98"/>
    <mergeCell ref="AM89:AP89"/>
    <mergeCell ref="AM90:AP90"/>
    <mergeCell ref="AM87:AN87"/>
    <mergeCell ref="AN103:AP103"/>
    <mergeCell ref="AN92:AP92"/>
    <mergeCell ref="AN98:AP98"/>
    <mergeCell ref="AN101:AP101"/>
    <mergeCell ref="AN97:AP97"/>
    <mergeCell ref="AN100:AP100"/>
    <mergeCell ref="AN95:AP95"/>
    <mergeCell ref="AN96:AP96"/>
    <mergeCell ref="AN99:AP99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N114:AP114"/>
    <mergeCell ref="AG114:AM114"/>
    <mergeCell ref="AN94:AP94"/>
  </mergeCells>
  <hyperlinks>
    <hyperlink ref="A96" location="'VON - VON - Vedlejší a os...'!C2" display="/"/>
    <hyperlink ref="A98" location="'SO 131.2 - SO 131.2 - Kom...'!C2" display="/"/>
    <hyperlink ref="A100" location="'SO 135.2 - SO135.2 - Chod...'!C2" display="/"/>
    <hyperlink ref="A102" location="'SO136 - SO 136 - Mobiliář'!C2" display="/"/>
    <hyperlink ref="A104" location="'SO 231 - SO 231 - Opěrná zeď'!C2" display="/"/>
    <hyperlink ref="A106" location="'SO 432 - SO 432 - Přeložk...'!C2" display="/"/>
    <hyperlink ref="A108" location="'SO 433 - SO 433 - Přeložk...'!C2" display="/"/>
    <hyperlink ref="A110" location="'SO 435 - Úprava SSZ 4.061...'!C2" display="/"/>
    <hyperlink ref="A112" location="'SO 436 - SO 436 - Přeložk...'!C2" display="/"/>
    <hyperlink ref="A114" location="'SO 931 - SO 931 - DIO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2284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2284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ROUND(J130,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ROUND((SUM(BE130:BE210)),  2)</f>
        <v>0</v>
      </c>
      <c r="G35" s="38"/>
      <c r="H35" s="38"/>
      <c r="I35" s="171">
        <v>0.20999999999999999</v>
      </c>
      <c r="J35" s="170">
        <f>ROUND(((SUM(BE130:BE210))*I35),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ROUND((SUM(BF130:BF210)),  2)</f>
        <v>0</v>
      </c>
      <c r="G36" s="38"/>
      <c r="H36" s="38"/>
      <c r="I36" s="171">
        <v>0.14999999999999999</v>
      </c>
      <c r="J36" s="170">
        <f>ROUND(((SUM(BF130:BF210))*I36),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ROUND((SUM(BG130:BG210)),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ROUND((SUM(BH130:BH210)),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ROUND((SUM(BI130:BI210)),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2284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436 - SO 436 - Přeložka trakčních sloupů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J132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248</v>
      </c>
      <c r="E101" s="211"/>
      <c r="F101" s="211"/>
      <c r="G101" s="211"/>
      <c r="H101" s="211"/>
      <c r="I101" s="212"/>
      <c r="J101" s="213">
        <f>J137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202"/>
      <c r="C102" s="203"/>
      <c r="D102" s="204" t="s">
        <v>1383</v>
      </c>
      <c r="E102" s="205"/>
      <c r="F102" s="205"/>
      <c r="G102" s="205"/>
      <c r="H102" s="205"/>
      <c r="I102" s="206"/>
      <c r="J102" s="207">
        <f>J140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9"/>
      <c r="C103" s="133"/>
      <c r="D103" s="210" t="s">
        <v>1590</v>
      </c>
      <c r="E103" s="211"/>
      <c r="F103" s="211"/>
      <c r="G103" s="211"/>
      <c r="H103" s="211"/>
      <c r="I103" s="212"/>
      <c r="J103" s="213">
        <f>J141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1384</v>
      </c>
      <c r="E104" s="211"/>
      <c r="F104" s="211"/>
      <c r="G104" s="211"/>
      <c r="H104" s="211"/>
      <c r="I104" s="212"/>
      <c r="J104" s="213">
        <f>J170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1385</v>
      </c>
      <c r="E105" s="211"/>
      <c r="F105" s="211"/>
      <c r="G105" s="211"/>
      <c r="H105" s="211"/>
      <c r="I105" s="212"/>
      <c r="J105" s="213">
        <f>J172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136</v>
      </c>
      <c r="E106" s="205"/>
      <c r="F106" s="205"/>
      <c r="G106" s="205"/>
      <c r="H106" s="205"/>
      <c r="I106" s="206"/>
      <c r="J106" s="207">
        <f>J202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137</v>
      </c>
      <c r="E107" s="211"/>
      <c r="F107" s="211"/>
      <c r="G107" s="211"/>
      <c r="H107" s="211"/>
      <c r="I107" s="212"/>
      <c r="J107" s="213">
        <f>J203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9"/>
      <c r="C108" s="133"/>
      <c r="D108" s="210" t="s">
        <v>141</v>
      </c>
      <c r="E108" s="211"/>
      <c r="F108" s="211"/>
      <c r="G108" s="211"/>
      <c r="H108" s="211"/>
      <c r="I108" s="212"/>
      <c r="J108" s="213">
        <f>J207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142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3.25" customHeight="1">
      <c r="A118" s="38"/>
      <c r="B118" s="39"/>
      <c r="C118" s="40"/>
      <c r="D118" s="40"/>
      <c r="E118" s="196" t="str">
        <f>E7</f>
        <v>Na Slupi, Jaromírova, Křesomyslova, Praha 4, č. akce 999066/3, úsek most ČD - Bělehradská, 3. etapa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1" customFormat="1" ht="12" customHeight="1">
      <c r="B119" s="21"/>
      <c r="C119" s="32" t="s">
        <v>128</v>
      </c>
      <c r="D119" s="22"/>
      <c r="E119" s="22"/>
      <c r="F119" s="22"/>
      <c r="G119" s="22"/>
      <c r="H119" s="22"/>
      <c r="I119" s="146"/>
      <c r="J119" s="22"/>
      <c r="K119" s="22"/>
      <c r="L119" s="20"/>
    </row>
    <row r="120" s="2" customFormat="1" ht="16.5" customHeight="1">
      <c r="A120" s="38"/>
      <c r="B120" s="39"/>
      <c r="C120" s="40"/>
      <c r="D120" s="40"/>
      <c r="E120" s="196" t="s">
        <v>2284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130</v>
      </c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E11</f>
        <v>SO 436 - SO 436 - Přeložka trakčních sloupů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21</v>
      </c>
      <c r="D124" s="40"/>
      <c r="E124" s="40"/>
      <c r="F124" s="27" t="str">
        <f>F14</f>
        <v xml:space="preserve"> </v>
      </c>
      <c r="G124" s="40"/>
      <c r="H124" s="40"/>
      <c r="I124" s="156" t="s">
        <v>23</v>
      </c>
      <c r="J124" s="79" t="str">
        <f>IF(J14="","",J14)</f>
        <v>26. 8. 2019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25</v>
      </c>
      <c r="D126" s="40"/>
      <c r="E126" s="40"/>
      <c r="F126" s="27" t="str">
        <f>E17</f>
        <v xml:space="preserve"> </v>
      </c>
      <c r="G126" s="40"/>
      <c r="H126" s="40"/>
      <c r="I126" s="156" t="s">
        <v>30</v>
      </c>
      <c r="J126" s="36" t="str">
        <f>E23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IF(E20="","",E20)</f>
        <v>Vyplň údaj</v>
      </c>
      <c r="G127" s="40"/>
      <c r="H127" s="40"/>
      <c r="I127" s="156" t="s">
        <v>32</v>
      </c>
      <c r="J127" s="36" t="str">
        <f>E26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215"/>
      <c r="B129" s="216"/>
      <c r="C129" s="217" t="s">
        <v>143</v>
      </c>
      <c r="D129" s="218" t="s">
        <v>59</v>
      </c>
      <c r="E129" s="218" t="s">
        <v>55</v>
      </c>
      <c r="F129" s="218" t="s">
        <v>56</v>
      </c>
      <c r="G129" s="218" t="s">
        <v>144</v>
      </c>
      <c r="H129" s="218" t="s">
        <v>145</v>
      </c>
      <c r="I129" s="219" t="s">
        <v>146</v>
      </c>
      <c r="J129" s="218" t="s">
        <v>133</v>
      </c>
      <c r="K129" s="220" t="s">
        <v>147</v>
      </c>
      <c r="L129" s="221"/>
      <c r="M129" s="100" t="s">
        <v>1</v>
      </c>
      <c r="N129" s="101" t="s">
        <v>38</v>
      </c>
      <c r="O129" s="101" t="s">
        <v>148</v>
      </c>
      <c r="P129" s="101" t="s">
        <v>149</v>
      </c>
      <c r="Q129" s="101" t="s">
        <v>150</v>
      </c>
      <c r="R129" s="101" t="s">
        <v>151</v>
      </c>
      <c r="S129" s="101" t="s">
        <v>152</v>
      </c>
      <c r="T129" s="102" t="s">
        <v>153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</row>
    <row r="130" s="2" customFormat="1" ht="22.8" customHeight="1">
      <c r="A130" s="38"/>
      <c r="B130" s="39"/>
      <c r="C130" s="107" t="s">
        <v>154</v>
      </c>
      <c r="D130" s="40"/>
      <c r="E130" s="40"/>
      <c r="F130" s="40"/>
      <c r="G130" s="40"/>
      <c r="H130" s="40"/>
      <c r="I130" s="154"/>
      <c r="J130" s="222">
        <f>BK130</f>
        <v>0</v>
      </c>
      <c r="K130" s="40"/>
      <c r="L130" s="44"/>
      <c r="M130" s="103"/>
      <c r="N130" s="223"/>
      <c r="O130" s="104"/>
      <c r="P130" s="224">
        <f>P131+P140+P202</f>
        <v>0</v>
      </c>
      <c r="Q130" s="104"/>
      <c r="R130" s="224">
        <f>R131+R140+R202</f>
        <v>111.65712828999999</v>
      </c>
      <c r="S130" s="104"/>
      <c r="T130" s="225">
        <f>T131+T140+T202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73</v>
      </c>
      <c r="AU130" s="17" t="s">
        <v>135</v>
      </c>
      <c r="BK130" s="226">
        <f>BK131+BK140+BK202</f>
        <v>0</v>
      </c>
    </row>
    <row r="131" s="12" customFormat="1" ht="25.92" customHeight="1">
      <c r="A131" s="12"/>
      <c r="B131" s="227"/>
      <c r="C131" s="228"/>
      <c r="D131" s="229" t="s">
        <v>73</v>
      </c>
      <c r="E131" s="230" t="s">
        <v>250</v>
      </c>
      <c r="F131" s="230" t="s">
        <v>251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P132+P137</f>
        <v>0</v>
      </c>
      <c r="Q131" s="235"/>
      <c r="R131" s="236">
        <f>R132+R137</f>
        <v>0</v>
      </c>
      <c r="S131" s="235"/>
      <c r="T131" s="237">
        <f>T132+T137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74</v>
      </c>
      <c r="AY131" s="238" t="s">
        <v>158</v>
      </c>
      <c r="BK131" s="240">
        <f>BK132+BK137</f>
        <v>0</v>
      </c>
    </row>
    <row r="132" s="12" customFormat="1" ht="22.8" customHeight="1">
      <c r="A132" s="12"/>
      <c r="B132" s="227"/>
      <c r="C132" s="228"/>
      <c r="D132" s="229" t="s">
        <v>73</v>
      </c>
      <c r="E132" s="241" t="s">
        <v>81</v>
      </c>
      <c r="F132" s="241" t="s">
        <v>256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SUM(P133:P136)</f>
        <v>0</v>
      </c>
      <c r="Q132" s="235"/>
      <c r="R132" s="236">
        <f>SUM(R133:R136)</f>
        <v>0</v>
      </c>
      <c r="S132" s="235"/>
      <c r="T132" s="237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81</v>
      </c>
      <c r="AT132" s="239" t="s">
        <v>73</v>
      </c>
      <c r="AU132" s="239" t="s">
        <v>81</v>
      </c>
      <c r="AY132" s="238" t="s">
        <v>158</v>
      </c>
      <c r="BK132" s="240">
        <f>SUM(BK133:BK136)</f>
        <v>0</v>
      </c>
    </row>
    <row r="133" s="2" customFormat="1" ht="16.5" customHeight="1">
      <c r="A133" s="38"/>
      <c r="B133" s="39"/>
      <c r="C133" s="243" t="s">
        <v>81</v>
      </c>
      <c r="D133" s="243" t="s">
        <v>161</v>
      </c>
      <c r="E133" s="244" t="s">
        <v>391</v>
      </c>
      <c r="F133" s="245" t="s">
        <v>392</v>
      </c>
      <c r="G133" s="246" t="s">
        <v>294</v>
      </c>
      <c r="H133" s="247">
        <v>34.539999999999999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2285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2286</v>
      </c>
      <c r="G134" s="257"/>
      <c r="H134" s="261">
        <v>34.539999999999999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2" customFormat="1" ht="21.75" customHeight="1">
      <c r="A135" s="38"/>
      <c r="B135" s="39"/>
      <c r="C135" s="243" t="s">
        <v>83</v>
      </c>
      <c r="D135" s="243" t="s">
        <v>161</v>
      </c>
      <c r="E135" s="244" t="s">
        <v>397</v>
      </c>
      <c r="F135" s="245" t="s">
        <v>398</v>
      </c>
      <c r="G135" s="246" t="s">
        <v>387</v>
      </c>
      <c r="H135" s="247">
        <v>40.572000000000003</v>
      </c>
      <c r="I135" s="248"/>
      <c r="J135" s="249">
        <f>ROUND(I135*H135,2)</f>
        <v>0</v>
      </c>
      <c r="K135" s="245" t="s">
        <v>260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2287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2288</v>
      </c>
      <c r="G136" s="257"/>
      <c r="H136" s="261">
        <v>40.572000000000003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81</v>
      </c>
      <c r="AY136" s="267" t="s">
        <v>158</v>
      </c>
    </row>
    <row r="137" s="12" customFormat="1" ht="22.8" customHeight="1">
      <c r="A137" s="12"/>
      <c r="B137" s="227"/>
      <c r="C137" s="228"/>
      <c r="D137" s="229" t="s">
        <v>73</v>
      </c>
      <c r="E137" s="241" t="s">
        <v>849</v>
      </c>
      <c r="F137" s="241" t="s">
        <v>850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SUM(P138:P139)</f>
        <v>0</v>
      </c>
      <c r="Q137" s="235"/>
      <c r="R137" s="236">
        <f>SUM(R138:R139)</f>
        <v>0</v>
      </c>
      <c r="S137" s="235"/>
      <c r="T137" s="23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81</v>
      </c>
      <c r="AT137" s="239" t="s">
        <v>73</v>
      </c>
      <c r="AU137" s="239" t="s">
        <v>81</v>
      </c>
      <c r="AY137" s="238" t="s">
        <v>158</v>
      </c>
      <c r="BK137" s="240">
        <f>SUM(BK138:BK139)</f>
        <v>0</v>
      </c>
    </row>
    <row r="138" s="2" customFormat="1" ht="21.75" customHeight="1">
      <c r="A138" s="38"/>
      <c r="B138" s="39"/>
      <c r="C138" s="243" t="s">
        <v>177</v>
      </c>
      <c r="D138" s="243" t="s">
        <v>161</v>
      </c>
      <c r="E138" s="244" t="s">
        <v>2289</v>
      </c>
      <c r="F138" s="245" t="s">
        <v>880</v>
      </c>
      <c r="G138" s="246" t="s">
        <v>387</v>
      </c>
      <c r="H138" s="247">
        <v>26.399999999999999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170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170</v>
      </c>
      <c r="BM138" s="254" t="s">
        <v>2290</v>
      </c>
    </row>
    <row r="139" s="13" customFormat="1">
      <c r="A139" s="13"/>
      <c r="B139" s="256"/>
      <c r="C139" s="257"/>
      <c r="D139" s="258" t="s">
        <v>181</v>
      </c>
      <c r="E139" s="259" t="s">
        <v>1</v>
      </c>
      <c r="F139" s="260" t="s">
        <v>2291</v>
      </c>
      <c r="G139" s="257"/>
      <c r="H139" s="261">
        <v>26.399999999999999</v>
      </c>
      <c r="I139" s="262"/>
      <c r="J139" s="257"/>
      <c r="K139" s="257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181</v>
      </c>
      <c r="AU139" s="267" t="s">
        <v>83</v>
      </c>
      <c r="AV139" s="13" t="s">
        <v>83</v>
      </c>
      <c r="AW139" s="13" t="s">
        <v>31</v>
      </c>
      <c r="AX139" s="13" t="s">
        <v>81</v>
      </c>
      <c r="AY139" s="267" t="s">
        <v>158</v>
      </c>
    </row>
    <row r="140" s="12" customFormat="1" ht="25.92" customHeight="1">
      <c r="A140" s="12"/>
      <c r="B140" s="227"/>
      <c r="C140" s="228"/>
      <c r="D140" s="229" t="s">
        <v>73</v>
      </c>
      <c r="E140" s="230" t="s">
        <v>384</v>
      </c>
      <c r="F140" s="230" t="s">
        <v>1390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P141+P170+P172</f>
        <v>0</v>
      </c>
      <c r="Q140" s="235"/>
      <c r="R140" s="236">
        <f>R141+R170+R172</f>
        <v>111.65712828999999</v>
      </c>
      <c r="S140" s="235"/>
      <c r="T140" s="237">
        <f>T141+T170+T172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177</v>
      </c>
      <c r="AT140" s="239" t="s">
        <v>73</v>
      </c>
      <c r="AU140" s="239" t="s">
        <v>74</v>
      </c>
      <c r="AY140" s="238" t="s">
        <v>158</v>
      </c>
      <c r="BK140" s="240">
        <f>BK141+BK170+BK172</f>
        <v>0</v>
      </c>
    </row>
    <row r="141" s="12" customFormat="1" ht="22.8" customHeight="1">
      <c r="A141" s="12"/>
      <c r="B141" s="227"/>
      <c r="C141" s="228"/>
      <c r="D141" s="229" t="s">
        <v>73</v>
      </c>
      <c r="E141" s="241" t="s">
        <v>1682</v>
      </c>
      <c r="F141" s="241" t="s">
        <v>1683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SUM(P142:P169)</f>
        <v>0</v>
      </c>
      <c r="Q141" s="235"/>
      <c r="R141" s="236">
        <f>SUM(R142:R169)</f>
        <v>9.0000000000000006E-05</v>
      </c>
      <c r="S141" s="235"/>
      <c r="T141" s="237">
        <f>SUM(T142:T169)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177</v>
      </c>
      <c r="AT141" s="239" t="s">
        <v>73</v>
      </c>
      <c r="AU141" s="239" t="s">
        <v>81</v>
      </c>
      <c r="AY141" s="238" t="s">
        <v>158</v>
      </c>
      <c r="BK141" s="240">
        <f>SUM(BK142:BK169)</f>
        <v>0</v>
      </c>
    </row>
    <row r="142" s="2" customFormat="1" ht="21.75" customHeight="1">
      <c r="A142" s="38"/>
      <c r="B142" s="39"/>
      <c r="C142" s="243" t="s">
        <v>170</v>
      </c>
      <c r="D142" s="243" t="s">
        <v>161</v>
      </c>
      <c r="E142" s="244" t="s">
        <v>2292</v>
      </c>
      <c r="F142" s="245" t="s">
        <v>2293</v>
      </c>
      <c r="G142" s="246" t="s">
        <v>237</v>
      </c>
      <c r="H142" s="247">
        <v>15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549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549</v>
      </c>
      <c r="BM142" s="254" t="s">
        <v>2294</v>
      </c>
    </row>
    <row r="143" s="2" customFormat="1" ht="16.5" customHeight="1">
      <c r="A143" s="38"/>
      <c r="B143" s="39"/>
      <c r="C143" s="294" t="s">
        <v>157</v>
      </c>
      <c r="D143" s="294" t="s">
        <v>384</v>
      </c>
      <c r="E143" s="295" t="s">
        <v>1502</v>
      </c>
      <c r="F143" s="296" t="s">
        <v>2295</v>
      </c>
      <c r="G143" s="297" t="s">
        <v>1484</v>
      </c>
      <c r="H143" s="298">
        <v>15</v>
      </c>
      <c r="I143" s="299"/>
      <c r="J143" s="300">
        <f>ROUND(I143*H143,2)</f>
        <v>0</v>
      </c>
      <c r="K143" s="296" t="s">
        <v>1</v>
      </c>
      <c r="L143" s="301"/>
      <c r="M143" s="302" t="s">
        <v>1</v>
      </c>
      <c r="N143" s="303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1485</v>
      </c>
      <c r="AT143" s="254" t="s">
        <v>384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549</v>
      </c>
      <c r="BM143" s="254" t="s">
        <v>2296</v>
      </c>
    </row>
    <row r="144" s="2" customFormat="1" ht="16.5" customHeight="1">
      <c r="A144" s="38"/>
      <c r="B144" s="39"/>
      <c r="C144" s="243" t="s">
        <v>182</v>
      </c>
      <c r="D144" s="243" t="s">
        <v>161</v>
      </c>
      <c r="E144" s="244" t="s">
        <v>2297</v>
      </c>
      <c r="F144" s="245" t="s">
        <v>2298</v>
      </c>
      <c r="G144" s="246" t="s">
        <v>237</v>
      </c>
      <c r="H144" s="247">
        <v>5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2299</v>
      </c>
    </row>
    <row r="145" s="14" customFormat="1">
      <c r="A145" s="14"/>
      <c r="B145" s="268"/>
      <c r="C145" s="269"/>
      <c r="D145" s="258" t="s">
        <v>181</v>
      </c>
      <c r="E145" s="270" t="s">
        <v>1</v>
      </c>
      <c r="F145" s="271" t="s">
        <v>2300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181</v>
      </c>
      <c r="AU145" s="277" t="s">
        <v>83</v>
      </c>
      <c r="AV145" s="14" t="s">
        <v>81</v>
      </c>
      <c r="AW145" s="14" t="s">
        <v>31</v>
      </c>
      <c r="AX145" s="14" t="s">
        <v>74</v>
      </c>
      <c r="AY145" s="277" t="s">
        <v>158</v>
      </c>
    </row>
    <row r="146" s="13" customFormat="1">
      <c r="A146" s="13"/>
      <c r="B146" s="256"/>
      <c r="C146" s="257"/>
      <c r="D146" s="258" t="s">
        <v>181</v>
      </c>
      <c r="E146" s="259" t="s">
        <v>1</v>
      </c>
      <c r="F146" s="260" t="s">
        <v>157</v>
      </c>
      <c r="G146" s="257"/>
      <c r="H146" s="261">
        <v>5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181</v>
      </c>
      <c r="AU146" s="267" t="s">
        <v>83</v>
      </c>
      <c r="AV146" s="13" t="s">
        <v>83</v>
      </c>
      <c r="AW146" s="13" t="s">
        <v>31</v>
      </c>
      <c r="AX146" s="13" t="s">
        <v>81</v>
      </c>
      <c r="AY146" s="267" t="s">
        <v>158</v>
      </c>
    </row>
    <row r="147" s="2" customFormat="1" ht="21.75" customHeight="1">
      <c r="A147" s="38"/>
      <c r="B147" s="39"/>
      <c r="C147" s="243" t="s">
        <v>186</v>
      </c>
      <c r="D147" s="243" t="s">
        <v>161</v>
      </c>
      <c r="E147" s="244" t="s">
        <v>2301</v>
      </c>
      <c r="F147" s="245" t="s">
        <v>2302</v>
      </c>
      <c r="G147" s="246" t="s">
        <v>237</v>
      </c>
      <c r="H147" s="247">
        <v>10</v>
      </c>
      <c r="I147" s="248"/>
      <c r="J147" s="249">
        <f>ROUND(I147*H147,2)</f>
        <v>0</v>
      </c>
      <c r="K147" s="245" t="s">
        <v>260</v>
      </c>
      <c r="L147" s="44"/>
      <c r="M147" s="250" t="s">
        <v>1</v>
      </c>
      <c r="N147" s="251" t="s">
        <v>39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549</v>
      </c>
      <c r="AT147" s="254" t="s">
        <v>161</v>
      </c>
      <c r="AU147" s="254" t="s">
        <v>83</v>
      </c>
      <c r="AY147" s="17" t="s">
        <v>158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81</v>
      </c>
      <c r="BK147" s="255">
        <f>ROUND(I147*H147,2)</f>
        <v>0</v>
      </c>
      <c r="BL147" s="17" t="s">
        <v>549</v>
      </c>
      <c r="BM147" s="254" t="s">
        <v>2303</v>
      </c>
    </row>
    <row r="148" s="14" customFormat="1">
      <c r="A148" s="14"/>
      <c r="B148" s="268"/>
      <c r="C148" s="269"/>
      <c r="D148" s="258" t="s">
        <v>181</v>
      </c>
      <c r="E148" s="270" t="s">
        <v>1</v>
      </c>
      <c r="F148" s="271" t="s">
        <v>2300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181</v>
      </c>
      <c r="AU148" s="277" t="s">
        <v>83</v>
      </c>
      <c r="AV148" s="14" t="s">
        <v>81</v>
      </c>
      <c r="AW148" s="14" t="s">
        <v>31</v>
      </c>
      <c r="AX148" s="14" t="s">
        <v>74</v>
      </c>
      <c r="AY148" s="277" t="s">
        <v>158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201</v>
      </c>
      <c r="G149" s="257"/>
      <c r="H149" s="261">
        <v>10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190</v>
      </c>
      <c r="D150" s="243" t="s">
        <v>161</v>
      </c>
      <c r="E150" s="244" t="s">
        <v>2304</v>
      </c>
      <c r="F150" s="245" t="s">
        <v>2305</v>
      </c>
      <c r="G150" s="246" t="s">
        <v>237</v>
      </c>
      <c r="H150" s="247">
        <v>5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2306</v>
      </c>
    </row>
    <row r="151" s="14" customFormat="1">
      <c r="A151" s="14"/>
      <c r="B151" s="268"/>
      <c r="C151" s="269"/>
      <c r="D151" s="258" t="s">
        <v>181</v>
      </c>
      <c r="E151" s="270" t="s">
        <v>1</v>
      </c>
      <c r="F151" s="271" t="s">
        <v>2307</v>
      </c>
      <c r="G151" s="269"/>
      <c r="H151" s="270" t="s">
        <v>1</v>
      </c>
      <c r="I151" s="272"/>
      <c r="J151" s="269"/>
      <c r="K151" s="269"/>
      <c r="L151" s="273"/>
      <c r="M151" s="274"/>
      <c r="N151" s="275"/>
      <c r="O151" s="275"/>
      <c r="P151" s="275"/>
      <c r="Q151" s="275"/>
      <c r="R151" s="275"/>
      <c r="S151" s="275"/>
      <c r="T151" s="276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7" t="s">
        <v>181</v>
      </c>
      <c r="AU151" s="277" t="s">
        <v>83</v>
      </c>
      <c r="AV151" s="14" t="s">
        <v>81</v>
      </c>
      <c r="AW151" s="14" t="s">
        <v>31</v>
      </c>
      <c r="AX151" s="14" t="s">
        <v>74</v>
      </c>
      <c r="AY151" s="277" t="s">
        <v>158</v>
      </c>
    </row>
    <row r="152" s="13" customFormat="1">
      <c r="A152" s="13"/>
      <c r="B152" s="256"/>
      <c r="C152" s="257"/>
      <c r="D152" s="258" t="s">
        <v>181</v>
      </c>
      <c r="E152" s="259" t="s">
        <v>1</v>
      </c>
      <c r="F152" s="260" t="s">
        <v>157</v>
      </c>
      <c r="G152" s="257"/>
      <c r="H152" s="261">
        <v>5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181</v>
      </c>
      <c r="AU152" s="267" t="s">
        <v>83</v>
      </c>
      <c r="AV152" s="13" t="s">
        <v>83</v>
      </c>
      <c r="AW152" s="13" t="s">
        <v>31</v>
      </c>
      <c r="AX152" s="13" t="s">
        <v>81</v>
      </c>
      <c r="AY152" s="267" t="s">
        <v>158</v>
      </c>
    </row>
    <row r="153" s="2" customFormat="1" ht="21.75" customHeight="1">
      <c r="A153" s="38"/>
      <c r="B153" s="39"/>
      <c r="C153" s="243" t="s">
        <v>195</v>
      </c>
      <c r="D153" s="243" t="s">
        <v>161</v>
      </c>
      <c r="E153" s="244" t="s">
        <v>2308</v>
      </c>
      <c r="F153" s="245" t="s">
        <v>2309</v>
      </c>
      <c r="G153" s="246" t="s">
        <v>237</v>
      </c>
      <c r="H153" s="247">
        <v>8</v>
      </c>
      <c r="I153" s="248"/>
      <c r="J153" s="249">
        <f>ROUND(I153*H153,2)</f>
        <v>0</v>
      </c>
      <c r="K153" s="245" t="s">
        <v>260</v>
      </c>
      <c r="L153" s="44"/>
      <c r="M153" s="250" t="s">
        <v>1</v>
      </c>
      <c r="N153" s="251" t="s">
        <v>39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549</v>
      </c>
      <c r="AT153" s="254" t="s">
        <v>161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549</v>
      </c>
      <c r="BM153" s="254" t="s">
        <v>2310</v>
      </c>
    </row>
    <row r="154" s="2" customFormat="1" ht="16.5" customHeight="1">
      <c r="A154" s="38"/>
      <c r="B154" s="39"/>
      <c r="C154" s="294" t="s">
        <v>201</v>
      </c>
      <c r="D154" s="294" t="s">
        <v>384</v>
      </c>
      <c r="E154" s="295" t="s">
        <v>2311</v>
      </c>
      <c r="F154" s="296" t="s">
        <v>2312</v>
      </c>
      <c r="G154" s="297" t="s">
        <v>1484</v>
      </c>
      <c r="H154" s="298">
        <v>8</v>
      </c>
      <c r="I154" s="299"/>
      <c r="J154" s="300">
        <f>ROUND(I154*H154,2)</f>
        <v>0</v>
      </c>
      <c r="K154" s="296" t="s">
        <v>1</v>
      </c>
      <c r="L154" s="301"/>
      <c r="M154" s="302" t="s">
        <v>1</v>
      </c>
      <c r="N154" s="303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1485</v>
      </c>
      <c r="AT154" s="254" t="s">
        <v>384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549</v>
      </c>
      <c r="BM154" s="254" t="s">
        <v>2313</v>
      </c>
    </row>
    <row r="155" s="2" customFormat="1" ht="16.5" customHeight="1">
      <c r="A155" s="38"/>
      <c r="B155" s="39"/>
      <c r="C155" s="294" t="s">
        <v>206</v>
      </c>
      <c r="D155" s="294" t="s">
        <v>384</v>
      </c>
      <c r="E155" s="295" t="s">
        <v>2314</v>
      </c>
      <c r="F155" s="296" t="s">
        <v>2315</v>
      </c>
      <c r="G155" s="297" t="s">
        <v>1484</v>
      </c>
      <c r="H155" s="298">
        <v>10</v>
      </c>
      <c r="I155" s="299"/>
      <c r="J155" s="300">
        <f>ROUND(I155*H155,2)</f>
        <v>0</v>
      </c>
      <c r="K155" s="296" t="s">
        <v>1</v>
      </c>
      <c r="L155" s="301"/>
      <c r="M155" s="302" t="s">
        <v>1</v>
      </c>
      <c r="N155" s="303" t="s">
        <v>39</v>
      </c>
      <c r="O155" s="91"/>
      <c r="P155" s="252">
        <f>O155*H155</f>
        <v>0</v>
      </c>
      <c r="Q155" s="252">
        <v>0</v>
      </c>
      <c r="R155" s="252">
        <f>Q155*H155</f>
        <v>0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1485</v>
      </c>
      <c r="AT155" s="254" t="s">
        <v>384</v>
      </c>
      <c r="AU155" s="254" t="s">
        <v>83</v>
      </c>
      <c r="AY155" s="17" t="s">
        <v>158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81</v>
      </c>
      <c r="BK155" s="255">
        <f>ROUND(I155*H155,2)</f>
        <v>0</v>
      </c>
      <c r="BL155" s="17" t="s">
        <v>549</v>
      </c>
      <c r="BM155" s="254" t="s">
        <v>2316</v>
      </c>
    </row>
    <row r="156" s="2" customFormat="1" ht="16.5" customHeight="1">
      <c r="A156" s="38"/>
      <c r="B156" s="39"/>
      <c r="C156" s="243" t="s">
        <v>212</v>
      </c>
      <c r="D156" s="243" t="s">
        <v>161</v>
      </c>
      <c r="E156" s="244" t="s">
        <v>2317</v>
      </c>
      <c r="F156" s="245" t="s">
        <v>2318</v>
      </c>
      <c r="G156" s="246" t="s">
        <v>280</v>
      </c>
      <c r="H156" s="247">
        <v>180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549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549</v>
      </c>
      <c r="BM156" s="254" t="s">
        <v>2319</v>
      </c>
    </row>
    <row r="157" s="14" customFormat="1">
      <c r="A157" s="14"/>
      <c r="B157" s="268"/>
      <c r="C157" s="269"/>
      <c r="D157" s="258" t="s">
        <v>181</v>
      </c>
      <c r="E157" s="270" t="s">
        <v>1</v>
      </c>
      <c r="F157" s="271" t="s">
        <v>2320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181</v>
      </c>
      <c r="AU157" s="277" t="s">
        <v>83</v>
      </c>
      <c r="AV157" s="14" t="s">
        <v>81</v>
      </c>
      <c r="AW157" s="14" t="s">
        <v>31</v>
      </c>
      <c r="AX157" s="14" t="s">
        <v>74</v>
      </c>
      <c r="AY157" s="277" t="s">
        <v>158</v>
      </c>
    </row>
    <row r="158" s="13" customFormat="1">
      <c r="A158" s="13"/>
      <c r="B158" s="256"/>
      <c r="C158" s="257"/>
      <c r="D158" s="258" t="s">
        <v>181</v>
      </c>
      <c r="E158" s="259" t="s">
        <v>1</v>
      </c>
      <c r="F158" s="260" t="s">
        <v>2171</v>
      </c>
      <c r="G158" s="257"/>
      <c r="H158" s="261">
        <v>180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181</v>
      </c>
      <c r="AU158" s="267" t="s">
        <v>83</v>
      </c>
      <c r="AV158" s="13" t="s">
        <v>83</v>
      </c>
      <c r="AW158" s="13" t="s">
        <v>31</v>
      </c>
      <c r="AX158" s="13" t="s">
        <v>81</v>
      </c>
      <c r="AY158" s="267" t="s">
        <v>158</v>
      </c>
    </row>
    <row r="159" s="2" customFormat="1" ht="16.5" customHeight="1">
      <c r="A159" s="38"/>
      <c r="B159" s="39"/>
      <c r="C159" s="294" t="s">
        <v>215</v>
      </c>
      <c r="D159" s="294" t="s">
        <v>384</v>
      </c>
      <c r="E159" s="295" t="s">
        <v>2321</v>
      </c>
      <c r="F159" s="296" t="s">
        <v>2322</v>
      </c>
      <c r="G159" s="297" t="s">
        <v>384</v>
      </c>
      <c r="H159" s="298">
        <v>180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1485</v>
      </c>
      <c r="AT159" s="254" t="s">
        <v>384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549</v>
      </c>
      <c r="BM159" s="254" t="s">
        <v>2323</v>
      </c>
    </row>
    <row r="160" s="2" customFormat="1" ht="16.5" customHeight="1">
      <c r="A160" s="38"/>
      <c r="B160" s="39"/>
      <c r="C160" s="243" t="s">
        <v>223</v>
      </c>
      <c r="D160" s="243" t="s">
        <v>161</v>
      </c>
      <c r="E160" s="244" t="s">
        <v>2324</v>
      </c>
      <c r="F160" s="245" t="s">
        <v>2325</v>
      </c>
      <c r="G160" s="246" t="s">
        <v>237</v>
      </c>
      <c r="H160" s="247">
        <v>9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549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549</v>
      </c>
      <c r="BM160" s="254" t="s">
        <v>2326</v>
      </c>
    </row>
    <row r="161" s="2" customFormat="1" ht="21.75" customHeight="1">
      <c r="A161" s="38"/>
      <c r="B161" s="39"/>
      <c r="C161" s="294" t="s">
        <v>8</v>
      </c>
      <c r="D161" s="294" t="s">
        <v>384</v>
      </c>
      <c r="E161" s="295" t="s">
        <v>1482</v>
      </c>
      <c r="F161" s="296" t="s">
        <v>2327</v>
      </c>
      <c r="G161" s="297" t="s">
        <v>1484</v>
      </c>
      <c r="H161" s="298">
        <v>7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1485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549</v>
      </c>
      <c r="BM161" s="254" t="s">
        <v>2328</v>
      </c>
    </row>
    <row r="162" s="2" customFormat="1" ht="21.75" customHeight="1">
      <c r="A162" s="38"/>
      <c r="B162" s="39"/>
      <c r="C162" s="294" t="s">
        <v>234</v>
      </c>
      <c r="D162" s="294" t="s">
        <v>384</v>
      </c>
      <c r="E162" s="295" t="s">
        <v>1499</v>
      </c>
      <c r="F162" s="296" t="s">
        <v>2329</v>
      </c>
      <c r="G162" s="297" t="s">
        <v>1484</v>
      </c>
      <c r="H162" s="298">
        <v>2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1485</v>
      </c>
      <c r="AT162" s="254" t="s">
        <v>384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549</v>
      </c>
      <c r="BM162" s="254" t="s">
        <v>2330</v>
      </c>
    </row>
    <row r="163" s="2" customFormat="1" ht="16.5" customHeight="1">
      <c r="A163" s="38"/>
      <c r="B163" s="39"/>
      <c r="C163" s="243" t="s">
        <v>321</v>
      </c>
      <c r="D163" s="243" t="s">
        <v>161</v>
      </c>
      <c r="E163" s="244" t="s">
        <v>2331</v>
      </c>
      <c r="F163" s="245" t="s">
        <v>2332</v>
      </c>
      <c r="G163" s="246" t="s">
        <v>237</v>
      </c>
      <c r="H163" s="247">
        <v>9</v>
      </c>
      <c r="I163" s="248"/>
      <c r="J163" s="249">
        <f>ROUND(I163*H163,2)</f>
        <v>0</v>
      </c>
      <c r="K163" s="245" t="s">
        <v>260</v>
      </c>
      <c r="L163" s="44"/>
      <c r="M163" s="250" t="s">
        <v>1</v>
      </c>
      <c r="N163" s="251" t="s">
        <v>39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549</v>
      </c>
      <c r="AT163" s="254" t="s">
        <v>161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549</v>
      </c>
      <c r="BM163" s="254" t="s">
        <v>2333</v>
      </c>
    </row>
    <row r="164" s="2" customFormat="1" ht="16.5" customHeight="1">
      <c r="A164" s="38"/>
      <c r="B164" s="39"/>
      <c r="C164" s="294" t="s">
        <v>326</v>
      </c>
      <c r="D164" s="294" t="s">
        <v>384</v>
      </c>
      <c r="E164" s="295" t="s">
        <v>2334</v>
      </c>
      <c r="F164" s="296" t="s">
        <v>2335</v>
      </c>
      <c r="G164" s="297" t="s">
        <v>237</v>
      </c>
      <c r="H164" s="298">
        <v>9</v>
      </c>
      <c r="I164" s="299"/>
      <c r="J164" s="300">
        <f>ROUND(I164*H164,2)</f>
        <v>0</v>
      </c>
      <c r="K164" s="296" t="s">
        <v>260</v>
      </c>
      <c r="L164" s="301"/>
      <c r="M164" s="302" t="s">
        <v>1</v>
      </c>
      <c r="N164" s="303" t="s">
        <v>39</v>
      </c>
      <c r="O164" s="91"/>
      <c r="P164" s="252">
        <f>O164*H164</f>
        <v>0</v>
      </c>
      <c r="Q164" s="252">
        <v>1.0000000000000001E-05</v>
      </c>
      <c r="R164" s="252">
        <f>Q164*H164</f>
        <v>9.0000000000000006E-05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862</v>
      </c>
      <c r="AT164" s="254" t="s">
        <v>384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862</v>
      </c>
      <c r="BM164" s="254" t="s">
        <v>2336</v>
      </c>
    </row>
    <row r="165" s="2" customFormat="1" ht="16.5" customHeight="1">
      <c r="A165" s="38"/>
      <c r="B165" s="39"/>
      <c r="C165" s="243" t="s">
        <v>331</v>
      </c>
      <c r="D165" s="243" t="s">
        <v>161</v>
      </c>
      <c r="E165" s="244" t="s">
        <v>2337</v>
      </c>
      <c r="F165" s="245" t="s">
        <v>2338</v>
      </c>
      <c r="G165" s="246" t="s">
        <v>280</v>
      </c>
      <c r="H165" s="247">
        <v>360</v>
      </c>
      <c r="I165" s="248"/>
      <c r="J165" s="249">
        <f>ROUND(I165*H165,2)</f>
        <v>0</v>
      </c>
      <c r="K165" s="245" t="s">
        <v>260</v>
      </c>
      <c r="L165" s="44"/>
      <c r="M165" s="250" t="s">
        <v>1</v>
      </c>
      <c r="N165" s="251" t="s">
        <v>39</v>
      </c>
      <c r="O165" s="91"/>
      <c r="P165" s="252">
        <f>O165*H165</f>
        <v>0</v>
      </c>
      <c r="Q165" s="252">
        <v>0</v>
      </c>
      <c r="R165" s="252">
        <f>Q165*H165</f>
        <v>0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549</v>
      </c>
      <c r="AT165" s="254" t="s">
        <v>161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549</v>
      </c>
      <c r="BM165" s="254" t="s">
        <v>2339</v>
      </c>
    </row>
    <row r="166" s="2" customFormat="1" ht="16.5" customHeight="1">
      <c r="A166" s="38"/>
      <c r="B166" s="39"/>
      <c r="C166" s="243" t="s">
        <v>336</v>
      </c>
      <c r="D166" s="243" t="s">
        <v>161</v>
      </c>
      <c r="E166" s="244" t="s">
        <v>2340</v>
      </c>
      <c r="F166" s="245" t="s">
        <v>2341</v>
      </c>
      <c r="G166" s="246" t="s">
        <v>237</v>
      </c>
      <c r="H166" s="247">
        <v>45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549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549</v>
      </c>
      <c r="BM166" s="254" t="s">
        <v>2342</v>
      </c>
    </row>
    <row r="167" s="2" customFormat="1" ht="21.75" customHeight="1">
      <c r="A167" s="38"/>
      <c r="B167" s="39"/>
      <c r="C167" s="243" t="s">
        <v>7</v>
      </c>
      <c r="D167" s="243" t="s">
        <v>161</v>
      </c>
      <c r="E167" s="244" t="s">
        <v>2343</v>
      </c>
      <c r="F167" s="245" t="s">
        <v>2344</v>
      </c>
      <c r="G167" s="246" t="s">
        <v>237</v>
      </c>
      <c r="H167" s="247">
        <v>1</v>
      </c>
      <c r="I167" s="248"/>
      <c r="J167" s="249">
        <f>ROUND(I167*H167,2)</f>
        <v>0</v>
      </c>
      <c r="K167" s="245" t="s">
        <v>260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549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549</v>
      </c>
      <c r="BM167" s="254" t="s">
        <v>2345</v>
      </c>
    </row>
    <row r="168" s="2" customFormat="1" ht="16.5" customHeight="1">
      <c r="A168" s="38"/>
      <c r="B168" s="39"/>
      <c r="C168" s="243" t="s">
        <v>344</v>
      </c>
      <c r="D168" s="243" t="s">
        <v>161</v>
      </c>
      <c r="E168" s="244" t="s">
        <v>2346</v>
      </c>
      <c r="F168" s="245" t="s">
        <v>2347</v>
      </c>
      <c r="G168" s="246" t="s">
        <v>237</v>
      </c>
      <c r="H168" s="247">
        <v>9</v>
      </c>
      <c r="I168" s="248"/>
      <c r="J168" s="249">
        <f>ROUND(I168*H168,2)</f>
        <v>0</v>
      </c>
      <c r="K168" s="245" t="s">
        <v>260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549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549</v>
      </c>
      <c r="BM168" s="254" t="s">
        <v>2348</v>
      </c>
    </row>
    <row r="169" s="2" customFormat="1" ht="16.5" customHeight="1">
      <c r="A169" s="38"/>
      <c r="B169" s="39"/>
      <c r="C169" s="243" t="s">
        <v>349</v>
      </c>
      <c r="D169" s="243" t="s">
        <v>161</v>
      </c>
      <c r="E169" s="244" t="s">
        <v>2349</v>
      </c>
      <c r="F169" s="245" t="s">
        <v>2350</v>
      </c>
      <c r="G169" s="246" t="s">
        <v>1465</v>
      </c>
      <c r="H169" s="247">
        <v>1</v>
      </c>
      <c r="I169" s="248"/>
      <c r="J169" s="249">
        <f>ROUND(I169*H169,2)</f>
        <v>0</v>
      </c>
      <c r="K169" s="245" t="s">
        <v>1</v>
      </c>
      <c r="L169" s="44"/>
      <c r="M169" s="250" t="s">
        <v>1</v>
      </c>
      <c r="N169" s="251" t="s">
        <v>39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549</v>
      </c>
      <c r="AT169" s="254" t="s">
        <v>161</v>
      </c>
      <c r="AU169" s="254" t="s">
        <v>83</v>
      </c>
      <c r="AY169" s="17" t="s">
        <v>158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81</v>
      </c>
      <c r="BK169" s="255">
        <f>ROUND(I169*H169,2)</f>
        <v>0</v>
      </c>
      <c r="BL169" s="17" t="s">
        <v>549</v>
      </c>
      <c r="BM169" s="254" t="s">
        <v>2351</v>
      </c>
    </row>
    <row r="170" s="12" customFormat="1" ht="22.8" customHeight="1">
      <c r="A170" s="12"/>
      <c r="B170" s="227"/>
      <c r="C170" s="228"/>
      <c r="D170" s="229" t="s">
        <v>73</v>
      </c>
      <c r="E170" s="241" t="s">
        <v>1391</v>
      </c>
      <c r="F170" s="241" t="s">
        <v>1392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177</v>
      </c>
      <c r="AT170" s="239" t="s">
        <v>73</v>
      </c>
      <c r="AU170" s="239" t="s">
        <v>81</v>
      </c>
      <c r="AY170" s="238" t="s">
        <v>158</v>
      </c>
      <c r="BK170" s="240">
        <f>BK171</f>
        <v>0</v>
      </c>
    </row>
    <row r="171" s="2" customFormat="1" ht="21.75" customHeight="1">
      <c r="A171" s="38"/>
      <c r="B171" s="39"/>
      <c r="C171" s="243" t="s">
        <v>353</v>
      </c>
      <c r="D171" s="243" t="s">
        <v>161</v>
      </c>
      <c r="E171" s="244" t="s">
        <v>2352</v>
      </c>
      <c r="F171" s="245" t="s">
        <v>2353</v>
      </c>
      <c r="G171" s="246" t="s">
        <v>237</v>
      </c>
      <c r="H171" s="247">
        <v>1</v>
      </c>
      <c r="I171" s="248"/>
      <c r="J171" s="249">
        <f>ROUND(I171*H171,2)</f>
        <v>0</v>
      </c>
      <c r="K171" s="245" t="s">
        <v>260</v>
      </c>
      <c r="L171" s="44"/>
      <c r="M171" s="250" t="s">
        <v>1</v>
      </c>
      <c r="N171" s="251" t="s">
        <v>39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549</v>
      </c>
      <c r="AT171" s="254" t="s">
        <v>161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549</v>
      </c>
      <c r="BM171" s="254" t="s">
        <v>2354</v>
      </c>
    </row>
    <row r="172" s="12" customFormat="1" ht="22.8" customHeight="1">
      <c r="A172" s="12"/>
      <c r="B172" s="227"/>
      <c r="C172" s="228"/>
      <c r="D172" s="229" t="s">
        <v>73</v>
      </c>
      <c r="E172" s="241" t="s">
        <v>1409</v>
      </c>
      <c r="F172" s="241" t="s">
        <v>1410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SUM(P173:P201)</f>
        <v>0</v>
      </c>
      <c r="Q172" s="235"/>
      <c r="R172" s="236">
        <f>SUM(R173:R201)</f>
        <v>111.65703828999999</v>
      </c>
      <c r="S172" s="235"/>
      <c r="T172" s="237">
        <f>SUM(T173:T201)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177</v>
      </c>
      <c r="AT172" s="239" t="s">
        <v>73</v>
      </c>
      <c r="AU172" s="239" t="s">
        <v>81</v>
      </c>
      <c r="AY172" s="238" t="s">
        <v>158</v>
      </c>
      <c r="BK172" s="240">
        <f>SUM(BK173:BK201)</f>
        <v>0</v>
      </c>
    </row>
    <row r="173" s="2" customFormat="1" ht="16.5" customHeight="1">
      <c r="A173" s="38"/>
      <c r="B173" s="39"/>
      <c r="C173" s="243" t="s">
        <v>357</v>
      </c>
      <c r="D173" s="243" t="s">
        <v>161</v>
      </c>
      <c r="E173" s="244" t="s">
        <v>2355</v>
      </c>
      <c r="F173" s="245" t="s">
        <v>2356</v>
      </c>
      <c r="G173" s="246" t="s">
        <v>294</v>
      </c>
      <c r="H173" s="247">
        <v>28.34</v>
      </c>
      <c r="I173" s="248"/>
      <c r="J173" s="249">
        <f>ROUND(I173*H173,2)</f>
        <v>0</v>
      </c>
      <c r="K173" s="245" t="s">
        <v>260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549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549</v>
      </c>
      <c r="BM173" s="254" t="s">
        <v>2357</v>
      </c>
    </row>
    <row r="174" s="14" customFormat="1">
      <c r="A174" s="14"/>
      <c r="B174" s="268"/>
      <c r="C174" s="269"/>
      <c r="D174" s="258" t="s">
        <v>181</v>
      </c>
      <c r="E174" s="270" t="s">
        <v>1</v>
      </c>
      <c r="F174" s="271" t="s">
        <v>2358</v>
      </c>
      <c r="G174" s="269"/>
      <c r="H174" s="270" t="s">
        <v>1</v>
      </c>
      <c r="I174" s="272"/>
      <c r="J174" s="269"/>
      <c r="K174" s="269"/>
      <c r="L174" s="273"/>
      <c r="M174" s="274"/>
      <c r="N174" s="275"/>
      <c r="O174" s="275"/>
      <c r="P174" s="275"/>
      <c r="Q174" s="275"/>
      <c r="R174" s="275"/>
      <c r="S174" s="275"/>
      <c r="T174" s="276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7" t="s">
        <v>181</v>
      </c>
      <c r="AU174" s="277" t="s">
        <v>83</v>
      </c>
      <c r="AV174" s="14" t="s">
        <v>81</v>
      </c>
      <c r="AW174" s="14" t="s">
        <v>31</v>
      </c>
      <c r="AX174" s="14" t="s">
        <v>74</v>
      </c>
      <c r="AY174" s="277" t="s">
        <v>158</v>
      </c>
    </row>
    <row r="175" s="13" customFormat="1">
      <c r="A175" s="13"/>
      <c r="B175" s="256"/>
      <c r="C175" s="257"/>
      <c r="D175" s="258" t="s">
        <v>181</v>
      </c>
      <c r="E175" s="259" t="s">
        <v>1</v>
      </c>
      <c r="F175" s="260" t="s">
        <v>2359</v>
      </c>
      <c r="G175" s="257"/>
      <c r="H175" s="261">
        <v>28.34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31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43" t="s">
        <v>361</v>
      </c>
      <c r="D176" s="243" t="s">
        <v>161</v>
      </c>
      <c r="E176" s="244" t="s">
        <v>2360</v>
      </c>
      <c r="F176" s="245" t="s">
        <v>2361</v>
      </c>
      <c r="G176" s="246" t="s">
        <v>294</v>
      </c>
      <c r="H176" s="247">
        <v>22.539999999999999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2.45329</v>
      </c>
      <c r="R176" s="252">
        <f>Q176*H176</f>
        <v>55.297156599999994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549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549</v>
      </c>
      <c r="BM176" s="254" t="s">
        <v>2362</v>
      </c>
    </row>
    <row r="177" s="2" customFormat="1" ht="16.5" customHeight="1">
      <c r="A177" s="38"/>
      <c r="B177" s="39"/>
      <c r="C177" s="294" t="s">
        <v>366</v>
      </c>
      <c r="D177" s="294" t="s">
        <v>384</v>
      </c>
      <c r="E177" s="295" t="s">
        <v>2363</v>
      </c>
      <c r="F177" s="296" t="s">
        <v>2364</v>
      </c>
      <c r="G177" s="297" t="s">
        <v>294</v>
      </c>
      <c r="H177" s="298">
        <v>22.539999999999999</v>
      </c>
      <c r="I177" s="299"/>
      <c r="J177" s="300">
        <f>ROUND(I177*H177,2)</f>
        <v>0</v>
      </c>
      <c r="K177" s="296" t="s">
        <v>260</v>
      </c>
      <c r="L177" s="301"/>
      <c r="M177" s="302" t="s">
        <v>1</v>
      </c>
      <c r="N177" s="303" t="s">
        <v>39</v>
      </c>
      <c r="O177" s="91"/>
      <c r="P177" s="252">
        <f>O177*H177</f>
        <v>0</v>
      </c>
      <c r="Q177" s="252">
        <v>2.4289999999999998</v>
      </c>
      <c r="R177" s="252">
        <f>Q177*H177</f>
        <v>54.749659999999992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862</v>
      </c>
      <c r="AT177" s="254" t="s">
        <v>384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862</v>
      </c>
      <c r="BM177" s="254" t="s">
        <v>2365</v>
      </c>
    </row>
    <row r="178" s="2" customFormat="1" ht="21.75" customHeight="1">
      <c r="A178" s="38"/>
      <c r="B178" s="39"/>
      <c r="C178" s="294" t="s">
        <v>368</v>
      </c>
      <c r="D178" s="294" t="s">
        <v>384</v>
      </c>
      <c r="E178" s="295" t="s">
        <v>1648</v>
      </c>
      <c r="F178" s="296" t="s">
        <v>1649</v>
      </c>
      <c r="G178" s="297" t="s">
        <v>280</v>
      </c>
      <c r="H178" s="298">
        <v>45</v>
      </c>
      <c r="I178" s="299"/>
      <c r="J178" s="300">
        <f>ROUND(I178*H178,2)</f>
        <v>0</v>
      </c>
      <c r="K178" s="296" t="s">
        <v>260</v>
      </c>
      <c r="L178" s="301"/>
      <c r="M178" s="302" t="s">
        <v>1</v>
      </c>
      <c r="N178" s="303" t="s">
        <v>39</v>
      </c>
      <c r="O178" s="91"/>
      <c r="P178" s="252">
        <f>O178*H178</f>
        <v>0</v>
      </c>
      <c r="Q178" s="252">
        <v>0.00025999999999999998</v>
      </c>
      <c r="R178" s="252">
        <f>Q178*H178</f>
        <v>0.011699999999999999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862</v>
      </c>
      <c r="AT178" s="254" t="s">
        <v>384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862</v>
      </c>
      <c r="BM178" s="254" t="s">
        <v>2366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2367</v>
      </c>
      <c r="G179" s="257"/>
      <c r="H179" s="261">
        <v>45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21.75" customHeight="1">
      <c r="A180" s="38"/>
      <c r="B180" s="39"/>
      <c r="C180" s="294" t="s">
        <v>373</v>
      </c>
      <c r="D180" s="294" t="s">
        <v>384</v>
      </c>
      <c r="E180" s="295" t="s">
        <v>2368</v>
      </c>
      <c r="F180" s="296" t="s">
        <v>2369</v>
      </c>
      <c r="G180" s="297" t="s">
        <v>280</v>
      </c>
      <c r="H180" s="298">
        <v>5</v>
      </c>
      <c r="I180" s="299"/>
      <c r="J180" s="300">
        <f>ROUND(I180*H180,2)</f>
        <v>0</v>
      </c>
      <c r="K180" s="296" t="s">
        <v>260</v>
      </c>
      <c r="L180" s="301"/>
      <c r="M180" s="302" t="s">
        <v>1</v>
      </c>
      <c r="N180" s="303" t="s">
        <v>39</v>
      </c>
      <c r="O180" s="91"/>
      <c r="P180" s="252">
        <f>O180*H180</f>
        <v>0</v>
      </c>
      <c r="Q180" s="252">
        <v>0.048259999999999997</v>
      </c>
      <c r="R180" s="252">
        <f>Q180*H180</f>
        <v>0.24129999999999999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165</v>
      </c>
      <c r="AT180" s="254" t="s">
        <v>384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165</v>
      </c>
      <c r="BM180" s="254" t="s">
        <v>2370</v>
      </c>
    </row>
    <row r="181" s="14" customFormat="1">
      <c r="A181" s="14"/>
      <c r="B181" s="268"/>
      <c r="C181" s="269"/>
      <c r="D181" s="258" t="s">
        <v>181</v>
      </c>
      <c r="E181" s="270" t="s">
        <v>1</v>
      </c>
      <c r="F181" s="271" t="s">
        <v>2371</v>
      </c>
      <c r="G181" s="269"/>
      <c r="H181" s="270" t="s">
        <v>1</v>
      </c>
      <c r="I181" s="272"/>
      <c r="J181" s="269"/>
      <c r="K181" s="269"/>
      <c r="L181" s="273"/>
      <c r="M181" s="274"/>
      <c r="N181" s="275"/>
      <c r="O181" s="275"/>
      <c r="P181" s="275"/>
      <c r="Q181" s="275"/>
      <c r="R181" s="275"/>
      <c r="S181" s="275"/>
      <c r="T181" s="276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7" t="s">
        <v>181</v>
      </c>
      <c r="AU181" s="277" t="s">
        <v>83</v>
      </c>
      <c r="AV181" s="14" t="s">
        <v>81</v>
      </c>
      <c r="AW181" s="14" t="s">
        <v>31</v>
      </c>
      <c r="AX181" s="14" t="s">
        <v>74</v>
      </c>
      <c r="AY181" s="277" t="s">
        <v>158</v>
      </c>
    </row>
    <row r="182" s="13" customFormat="1">
      <c r="A182" s="13"/>
      <c r="B182" s="256"/>
      <c r="C182" s="257"/>
      <c r="D182" s="258" t="s">
        <v>181</v>
      </c>
      <c r="E182" s="259" t="s">
        <v>1</v>
      </c>
      <c r="F182" s="260" t="s">
        <v>157</v>
      </c>
      <c r="G182" s="257"/>
      <c r="H182" s="261">
        <v>5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181</v>
      </c>
      <c r="AU182" s="267" t="s">
        <v>83</v>
      </c>
      <c r="AV182" s="13" t="s">
        <v>83</v>
      </c>
      <c r="AW182" s="13" t="s">
        <v>31</v>
      </c>
      <c r="AX182" s="13" t="s">
        <v>81</v>
      </c>
      <c r="AY182" s="267" t="s">
        <v>158</v>
      </c>
    </row>
    <row r="183" s="2" customFormat="1" ht="16.5" customHeight="1">
      <c r="A183" s="38"/>
      <c r="B183" s="39"/>
      <c r="C183" s="243" t="s">
        <v>379</v>
      </c>
      <c r="D183" s="243" t="s">
        <v>161</v>
      </c>
      <c r="E183" s="244" t="s">
        <v>2372</v>
      </c>
      <c r="F183" s="245" t="s">
        <v>2373</v>
      </c>
      <c r="G183" s="246" t="s">
        <v>387</v>
      </c>
      <c r="H183" s="247">
        <v>0.057000000000000002</v>
      </c>
      <c r="I183" s="248"/>
      <c r="J183" s="249">
        <f>ROUND(I183*H183,2)</f>
        <v>0</v>
      </c>
      <c r="K183" s="245" t="s">
        <v>260</v>
      </c>
      <c r="L183" s="44"/>
      <c r="M183" s="250" t="s">
        <v>1</v>
      </c>
      <c r="N183" s="251" t="s">
        <v>39</v>
      </c>
      <c r="O183" s="91"/>
      <c r="P183" s="252">
        <f>O183*H183</f>
        <v>0</v>
      </c>
      <c r="Q183" s="252">
        <v>1.0601700000000001</v>
      </c>
      <c r="R183" s="252">
        <f>Q183*H183</f>
        <v>0.060429690000000008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549</v>
      </c>
      <c r="AT183" s="254" t="s">
        <v>161</v>
      </c>
      <c r="AU183" s="254" t="s">
        <v>83</v>
      </c>
      <c r="AY183" s="17" t="s">
        <v>158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81</v>
      </c>
      <c r="BK183" s="255">
        <f>ROUND(I183*H183,2)</f>
        <v>0</v>
      </c>
      <c r="BL183" s="17" t="s">
        <v>549</v>
      </c>
      <c r="BM183" s="254" t="s">
        <v>2374</v>
      </c>
    </row>
    <row r="184" s="13" customFormat="1">
      <c r="A184" s="13"/>
      <c r="B184" s="256"/>
      <c r="C184" s="257"/>
      <c r="D184" s="258" t="s">
        <v>181</v>
      </c>
      <c r="E184" s="259" t="s">
        <v>1</v>
      </c>
      <c r="F184" s="260" t="s">
        <v>2375</v>
      </c>
      <c r="G184" s="257"/>
      <c r="H184" s="261">
        <v>0.040000000000000001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181</v>
      </c>
      <c r="AU184" s="267" t="s">
        <v>83</v>
      </c>
      <c r="AV184" s="13" t="s">
        <v>83</v>
      </c>
      <c r="AW184" s="13" t="s">
        <v>31</v>
      </c>
      <c r="AX184" s="13" t="s">
        <v>74</v>
      </c>
      <c r="AY184" s="267" t="s">
        <v>158</v>
      </c>
    </row>
    <row r="185" s="13" customFormat="1">
      <c r="A185" s="13"/>
      <c r="B185" s="256"/>
      <c r="C185" s="257"/>
      <c r="D185" s="258" t="s">
        <v>181</v>
      </c>
      <c r="E185" s="259" t="s">
        <v>1</v>
      </c>
      <c r="F185" s="260" t="s">
        <v>2376</v>
      </c>
      <c r="G185" s="257"/>
      <c r="H185" s="261">
        <v>0.017000000000000001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181</v>
      </c>
      <c r="AU185" s="267" t="s">
        <v>83</v>
      </c>
      <c r="AV185" s="13" t="s">
        <v>83</v>
      </c>
      <c r="AW185" s="13" t="s">
        <v>31</v>
      </c>
      <c r="AX185" s="13" t="s">
        <v>74</v>
      </c>
      <c r="AY185" s="267" t="s">
        <v>158</v>
      </c>
    </row>
    <row r="186" s="15" customFormat="1">
      <c r="A186" s="15"/>
      <c r="B186" s="283"/>
      <c r="C186" s="284"/>
      <c r="D186" s="258" t="s">
        <v>181</v>
      </c>
      <c r="E186" s="285" t="s">
        <v>1</v>
      </c>
      <c r="F186" s="286" t="s">
        <v>269</v>
      </c>
      <c r="G186" s="284"/>
      <c r="H186" s="287">
        <v>0.057000000000000002</v>
      </c>
      <c r="I186" s="288"/>
      <c r="J186" s="284"/>
      <c r="K186" s="284"/>
      <c r="L186" s="289"/>
      <c r="M186" s="290"/>
      <c r="N186" s="291"/>
      <c r="O186" s="291"/>
      <c r="P186" s="291"/>
      <c r="Q186" s="291"/>
      <c r="R186" s="291"/>
      <c r="S186" s="291"/>
      <c r="T186" s="29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3" t="s">
        <v>181</v>
      </c>
      <c r="AU186" s="293" t="s">
        <v>83</v>
      </c>
      <c r="AV186" s="15" t="s">
        <v>170</v>
      </c>
      <c r="AW186" s="15" t="s">
        <v>31</v>
      </c>
      <c r="AX186" s="15" t="s">
        <v>81</v>
      </c>
      <c r="AY186" s="293" t="s">
        <v>158</v>
      </c>
    </row>
    <row r="187" s="2" customFormat="1" ht="16.5" customHeight="1">
      <c r="A187" s="38"/>
      <c r="B187" s="39"/>
      <c r="C187" s="243" t="s">
        <v>383</v>
      </c>
      <c r="D187" s="243" t="s">
        <v>161</v>
      </c>
      <c r="E187" s="244" t="s">
        <v>2377</v>
      </c>
      <c r="F187" s="245" t="s">
        <v>2378</v>
      </c>
      <c r="G187" s="246" t="s">
        <v>259</v>
      </c>
      <c r="H187" s="247">
        <v>74.400000000000006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0.017430000000000001</v>
      </c>
      <c r="R187" s="252">
        <f>Q187*H187</f>
        <v>1.2967920000000002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549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549</v>
      </c>
      <c r="BM187" s="254" t="s">
        <v>2379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2380</v>
      </c>
      <c r="G188" s="257"/>
      <c r="H188" s="261">
        <v>52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2381</v>
      </c>
      <c r="G189" s="257"/>
      <c r="H189" s="261">
        <v>22.399999999999999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5" customFormat="1">
      <c r="A190" s="15"/>
      <c r="B190" s="283"/>
      <c r="C190" s="284"/>
      <c r="D190" s="258" t="s">
        <v>181</v>
      </c>
      <c r="E190" s="285" t="s">
        <v>1</v>
      </c>
      <c r="F190" s="286" t="s">
        <v>269</v>
      </c>
      <c r="G190" s="284"/>
      <c r="H190" s="287">
        <v>74.400000000000006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3" t="s">
        <v>181</v>
      </c>
      <c r="AU190" s="293" t="s">
        <v>83</v>
      </c>
      <c r="AV190" s="15" t="s">
        <v>170</v>
      </c>
      <c r="AW190" s="15" t="s">
        <v>31</v>
      </c>
      <c r="AX190" s="15" t="s">
        <v>81</v>
      </c>
      <c r="AY190" s="293" t="s">
        <v>158</v>
      </c>
    </row>
    <row r="191" s="2" customFormat="1" ht="21.75" customHeight="1">
      <c r="A191" s="38"/>
      <c r="B191" s="39"/>
      <c r="C191" s="243" t="s">
        <v>390</v>
      </c>
      <c r="D191" s="243" t="s">
        <v>161</v>
      </c>
      <c r="E191" s="244" t="s">
        <v>2382</v>
      </c>
      <c r="F191" s="245" t="s">
        <v>2383</v>
      </c>
      <c r="G191" s="246" t="s">
        <v>294</v>
      </c>
      <c r="H191" s="247">
        <v>12</v>
      </c>
      <c r="I191" s="248"/>
      <c r="J191" s="249">
        <f>ROUND(I191*H191,2)</f>
        <v>0</v>
      </c>
      <c r="K191" s="245" t="s">
        <v>260</v>
      </c>
      <c r="L191" s="44"/>
      <c r="M191" s="250" t="s">
        <v>1</v>
      </c>
      <c r="N191" s="251" t="s">
        <v>39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549</v>
      </c>
      <c r="AT191" s="254" t="s">
        <v>161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549</v>
      </c>
      <c r="BM191" s="254" t="s">
        <v>2384</v>
      </c>
    </row>
    <row r="192" s="2" customFormat="1" ht="16.5" customHeight="1">
      <c r="A192" s="38"/>
      <c r="B192" s="39"/>
      <c r="C192" s="243" t="s">
        <v>394</v>
      </c>
      <c r="D192" s="243" t="s">
        <v>161</v>
      </c>
      <c r="E192" s="244" t="s">
        <v>2385</v>
      </c>
      <c r="F192" s="245" t="s">
        <v>2386</v>
      </c>
      <c r="G192" s="246" t="s">
        <v>294</v>
      </c>
      <c r="H192" s="247">
        <v>5.7999999999999998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2387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2388</v>
      </c>
      <c r="G193" s="257"/>
      <c r="H193" s="261">
        <v>5.7999999999999998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2" customFormat="1" ht="16.5" customHeight="1">
      <c r="A194" s="38"/>
      <c r="B194" s="39"/>
      <c r="C194" s="243" t="s">
        <v>396</v>
      </c>
      <c r="D194" s="243" t="s">
        <v>161</v>
      </c>
      <c r="E194" s="244" t="s">
        <v>1452</v>
      </c>
      <c r="F194" s="245" t="s">
        <v>1453</v>
      </c>
      <c r="G194" s="246" t="s">
        <v>294</v>
      </c>
      <c r="H194" s="247">
        <v>34.539999999999999</v>
      </c>
      <c r="I194" s="248"/>
      <c r="J194" s="249">
        <f>ROUND(I194*H194,2)</f>
        <v>0</v>
      </c>
      <c r="K194" s="245" t="s">
        <v>260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549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549</v>
      </c>
      <c r="BM194" s="254" t="s">
        <v>2389</v>
      </c>
    </row>
    <row r="195" s="14" customFormat="1">
      <c r="A195" s="14"/>
      <c r="B195" s="268"/>
      <c r="C195" s="269"/>
      <c r="D195" s="258" t="s">
        <v>181</v>
      </c>
      <c r="E195" s="270" t="s">
        <v>1</v>
      </c>
      <c r="F195" s="271" t="s">
        <v>2390</v>
      </c>
      <c r="G195" s="269"/>
      <c r="H195" s="270" t="s">
        <v>1</v>
      </c>
      <c r="I195" s="272"/>
      <c r="J195" s="269"/>
      <c r="K195" s="269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181</v>
      </c>
      <c r="AU195" s="277" t="s">
        <v>83</v>
      </c>
      <c r="AV195" s="14" t="s">
        <v>81</v>
      </c>
      <c r="AW195" s="14" t="s">
        <v>31</v>
      </c>
      <c r="AX195" s="14" t="s">
        <v>74</v>
      </c>
      <c r="AY195" s="27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212</v>
      </c>
      <c r="G196" s="257"/>
      <c r="H196" s="261">
        <v>12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74</v>
      </c>
      <c r="AY196" s="267" t="s">
        <v>158</v>
      </c>
    </row>
    <row r="197" s="14" customFormat="1">
      <c r="A197" s="14"/>
      <c r="B197" s="268"/>
      <c r="C197" s="269"/>
      <c r="D197" s="258" t="s">
        <v>181</v>
      </c>
      <c r="E197" s="270" t="s">
        <v>1</v>
      </c>
      <c r="F197" s="271" t="s">
        <v>2391</v>
      </c>
      <c r="G197" s="269"/>
      <c r="H197" s="270" t="s">
        <v>1</v>
      </c>
      <c r="I197" s="272"/>
      <c r="J197" s="269"/>
      <c r="K197" s="269"/>
      <c r="L197" s="273"/>
      <c r="M197" s="274"/>
      <c r="N197" s="275"/>
      <c r="O197" s="275"/>
      <c r="P197" s="275"/>
      <c r="Q197" s="275"/>
      <c r="R197" s="275"/>
      <c r="S197" s="275"/>
      <c r="T197" s="27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7" t="s">
        <v>181</v>
      </c>
      <c r="AU197" s="277" t="s">
        <v>83</v>
      </c>
      <c r="AV197" s="14" t="s">
        <v>81</v>
      </c>
      <c r="AW197" s="14" t="s">
        <v>31</v>
      </c>
      <c r="AX197" s="14" t="s">
        <v>74</v>
      </c>
      <c r="AY197" s="277" t="s">
        <v>158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2392</v>
      </c>
      <c r="G198" s="257"/>
      <c r="H198" s="261">
        <v>22.539999999999999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74</v>
      </c>
      <c r="AY198" s="267" t="s">
        <v>158</v>
      </c>
    </row>
    <row r="199" s="15" customFormat="1">
      <c r="A199" s="15"/>
      <c r="B199" s="283"/>
      <c r="C199" s="284"/>
      <c r="D199" s="258" t="s">
        <v>181</v>
      </c>
      <c r="E199" s="285" t="s">
        <v>1</v>
      </c>
      <c r="F199" s="286" t="s">
        <v>269</v>
      </c>
      <c r="G199" s="284"/>
      <c r="H199" s="287">
        <v>34.539999999999999</v>
      </c>
      <c r="I199" s="288"/>
      <c r="J199" s="284"/>
      <c r="K199" s="284"/>
      <c r="L199" s="289"/>
      <c r="M199" s="290"/>
      <c r="N199" s="291"/>
      <c r="O199" s="291"/>
      <c r="P199" s="291"/>
      <c r="Q199" s="291"/>
      <c r="R199" s="291"/>
      <c r="S199" s="291"/>
      <c r="T199" s="29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3" t="s">
        <v>181</v>
      </c>
      <c r="AU199" s="293" t="s">
        <v>83</v>
      </c>
      <c r="AV199" s="15" t="s">
        <v>170</v>
      </c>
      <c r="AW199" s="15" t="s">
        <v>31</v>
      </c>
      <c r="AX199" s="15" t="s">
        <v>81</v>
      </c>
      <c r="AY199" s="293" t="s">
        <v>158</v>
      </c>
    </row>
    <row r="200" s="2" customFormat="1" ht="21.75" customHeight="1">
      <c r="A200" s="38"/>
      <c r="B200" s="39"/>
      <c r="C200" s="243" t="s">
        <v>401</v>
      </c>
      <c r="D200" s="243" t="s">
        <v>161</v>
      </c>
      <c r="E200" s="244" t="s">
        <v>1455</v>
      </c>
      <c r="F200" s="245" t="s">
        <v>1456</v>
      </c>
      <c r="G200" s="246" t="s">
        <v>294</v>
      </c>
      <c r="H200" s="247">
        <v>656.25999999999999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549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549</v>
      </c>
      <c r="BM200" s="254" t="s">
        <v>2393</v>
      </c>
    </row>
    <row r="201" s="13" customFormat="1">
      <c r="A201" s="13"/>
      <c r="B201" s="256"/>
      <c r="C201" s="257"/>
      <c r="D201" s="258" t="s">
        <v>181</v>
      </c>
      <c r="E201" s="259" t="s">
        <v>1</v>
      </c>
      <c r="F201" s="260" t="s">
        <v>2394</v>
      </c>
      <c r="G201" s="257"/>
      <c r="H201" s="261">
        <v>656.25999999999999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181</v>
      </c>
      <c r="AU201" s="267" t="s">
        <v>83</v>
      </c>
      <c r="AV201" s="13" t="s">
        <v>83</v>
      </c>
      <c r="AW201" s="13" t="s">
        <v>31</v>
      </c>
      <c r="AX201" s="13" t="s">
        <v>81</v>
      </c>
      <c r="AY201" s="267" t="s">
        <v>158</v>
      </c>
    </row>
    <row r="202" s="12" customFormat="1" ht="25.92" customHeight="1">
      <c r="A202" s="12"/>
      <c r="B202" s="227"/>
      <c r="C202" s="228"/>
      <c r="D202" s="229" t="s">
        <v>73</v>
      </c>
      <c r="E202" s="230" t="s">
        <v>155</v>
      </c>
      <c r="F202" s="230" t="s">
        <v>156</v>
      </c>
      <c r="G202" s="228"/>
      <c r="H202" s="228"/>
      <c r="I202" s="231"/>
      <c r="J202" s="232">
        <f>BK202</f>
        <v>0</v>
      </c>
      <c r="K202" s="228"/>
      <c r="L202" s="233"/>
      <c r="M202" s="234"/>
      <c r="N202" s="235"/>
      <c r="O202" s="235"/>
      <c r="P202" s="236">
        <f>P203+P207</f>
        <v>0</v>
      </c>
      <c r="Q202" s="235"/>
      <c r="R202" s="236">
        <f>R203+R207</f>
        <v>0</v>
      </c>
      <c r="S202" s="235"/>
      <c r="T202" s="237">
        <f>T203+T207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157</v>
      </c>
      <c r="AT202" s="239" t="s">
        <v>73</v>
      </c>
      <c r="AU202" s="239" t="s">
        <v>74</v>
      </c>
      <c r="AY202" s="238" t="s">
        <v>158</v>
      </c>
      <c r="BK202" s="240">
        <f>BK203+BK207</f>
        <v>0</v>
      </c>
    </row>
    <row r="203" s="12" customFormat="1" ht="22.8" customHeight="1">
      <c r="A203" s="12"/>
      <c r="B203" s="227"/>
      <c r="C203" s="228"/>
      <c r="D203" s="229" t="s">
        <v>73</v>
      </c>
      <c r="E203" s="241" t="s">
        <v>159</v>
      </c>
      <c r="F203" s="241" t="s">
        <v>160</v>
      </c>
      <c r="G203" s="228"/>
      <c r="H203" s="228"/>
      <c r="I203" s="231"/>
      <c r="J203" s="242">
        <f>BK203</f>
        <v>0</v>
      </c>
      <c r="K203" s="228"/>
      <c r="L203" s="233"/>
      <c r="M203" s="234"/>
      <c r="N203" s="235"/>
      <c r="O203" s="235"/>
      <c r="P203" s="236">
        <f>SUM(P204:P206)</f>
        <v>0</v>
      </c>
      <c r="Q203" s="235"/>
      <c r="R203" s="236">
        <f>SUM(R204:R206)</f>
        <v>0</v>
      </c>
      <c r="S203" s="235"/>
      <c r="T203" s="237">
        <f>SUM(T204:T206)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8" t="s">
        <v>157</v>
      </c>
      <c r="AT203" s="239" t="s">
        <v>73</v>
      </c>
      <c r="AU203" s="239" t="s">
        <v>81</v>
      </c>
      <c r="AY203" s="238" t="s">
        <v>158</v>
      </c>
      <c r="BK203" s="240">
        <f>SUM(BK204:BK206)</f>
        <v>0</v>
      </c>
    </row>
    <row r="204" s="2" customFormat="1" ht="16.5" customHeight="1">
      <c r="A204" s="38"/>
      <c r="B204" s="39"/>
      <c r="C204" s="243" t="s">
        <v>407</v>
      </c>
      <c r="D204" s="243" t="s">
        <v>161</v>
      </c>
      <c r="E204" s="244" t="s">
        <v>178</v>
      </c>
      <c r="F204" s="245" t="s">
        <v>179</v>
      </c>
      <c r="G204" s="246" t="s">
        <v>1465</v>
      </c>
      <c r="H204" s="247">
        <v>1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165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165</v>
      </c>
      <c r="BM204" s="254" t="s">
        <v>2395</v>
      </c>
    </row>
    <row r="205" s="2" customFormat="1" ht="16.5" customHeight="1">
      <c r="A205" s="38"/>
      <c r="B205" s="39"/>
      <c r="C205" s="243" t="s">
        <v>414</v>
      </c>
      <c r="D205" s="243" t="s">
        <v>161</v>
      </c>
      <c r="E205" s="244" t="s">
        <v>191</v>
      </c>
      <c r="F205" s="245" t="s">
        <v>192</v>
      </c>
      <c r="G205" s="246" t="s">
        <v>1465</v>
      </c>
      <c r="H205" s="247">
        <v>1</v>
      </c>
      <c r="I205" s="248"/>
      <c r="J205" s="249">
        <f>ROUND(I205*H205,2)</f>
        <v>0</v>
      </c>
      <c r="K205" s="245" t="s">
        <v>260</v>
      </c>
      <c r="L205" s="44"/>
      <c r="M205" s="250" t="s">
        <v>1</v>
      </c>
      <c r="N205" s="251" t="s">
        <v>39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165</v>
      </c>
      <c r="AT205" s="254" t="s">
        <v>161</v>
      </c>
      <c r="AU205" s="254" t="s">
        <v>83</v>
      </c>
      <c r="AY205" s="17" t="s">
        <v>158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81</v>
      </c>
      <c r="BK205" s="255">
        <f>ROUND(I205*H205,2)</f>
        <v>0</v>
      </c>
      <c r="BL205" s="17" t="s">
        <v>165</v>
      </c>
      <c r="BM205" s="254" t="s">
        <v>2396</v>
      </c>
    </row>
    <row r="206" s="2" customFormat="1" ht="16.5" customHeight="1">
      <c r="A206" s="38"/>
      <c r="B206" s="39"/>
      <c r="C206" s="243" t="s">
        <v>419</v>
      </c>
      <c r="D206" s="243" t="s">
        <v>161</v>
      </c>
      <c r="E206" s="244" t="s">
        <v>196</v>
      </c>
      <c r="F206" s="245" t="s">
        <v>197</v>
      </c>
      <c r="G206" s="246" t="s">
        <v>1465</v>
      </c>
      <c r="H206" s="247">
        <v>1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165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165</v>
      </c>
      <c r="BM206" s="254" t="s">
        <v>2397</v>
      </c>
    </row>
    <row r="207" s="12" customFormat="1" ht="22.8" customHeight="1">
      <c r="A207" s="12"/>
      <c r="B207" s="227"/>
      <c r="C207" s="228"/>
      <c r="D207" s="229" t="s">
        <v>73</v>
      </c>
      <c r="E207" s="241" t="s">
        <v>229</v>
      </c>
      <c r="F207" s="241" t="s">
        <v>230</v>
      </c>
      <c r="G207" s="228"/>
      <c r="H207" s="228"/>
      <c r="I207" s="231"/>
      <c r="J207" s="242">
        <f>BK207</f>
        <v>0</v>
      </c>
      <c r="K207" s="228"/>
      <c r="L207" s="233"/>
      <c r="M207" s="234"/>
      <c r="N207" s="235"/>
      <c r="O207" s="235"/>
      <c r="P207" s="236">
        <f>SUM(P208:P210)</f>
        <v>0</v>
      </c>
      <c r="Q207" s="235"/>
      <c r="R207" s="236">
        <f>SUM(R208:R210)</f>
        <v>0</v>
      </c>
      <c r="S207" s="235"/>
      <c r="T207" s="237">
        <f>SUM(T208:T210)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8" t="s">
        <v>157</v>
      </c>
      <c r="AT207" s="239" t="s">
        <v>73</v>
      </c>
      <c r="AU207" s="239" t="s">
        <v>81</v>
      </c>
      <c r="AY207" s="238" t="s">
        <v>158</v>
      </c>
      <c r="BK207" s="240">
        <f>SUM(BK208:BK210)</f>
        <v>0</v>
      </c>
    </row>
    <row r="208" s="2" customFormat="1" ht="16.5" customHeight="1">
      <c r="A208" s="38"/>
      <c r="B208" s="39"/>
      <c r="C208" s="243" t="s">
        <v>424</v>
      </c>
      <c r="D208" s="243" t="s">
        <v>161</v>
      </c>
      <c r="E208" s="244" t="s">
        <v>2398</v>
      </c>
      <c r="F208" s="245" t="s">
        <v>2399</v>
      </c>
      <c r="G208" s="246" t="s">
        <v>1465</v>
      </c>
      <c r="H208" s="247">
        <v>1</v>
      </c>
      <c r="I208" s="248"/>
      <c r="J208" s="249">
        <f>ROUND(I208*H208,2)</f>
        <v>0</v>
      </c>
      <c r="K208" s="245" t="s">
        <v>260</v>
      </c>
      <c r="L208" s="44"/>
      <c r="M208" s="250" t="s">
        <v>1</v>
      </c>
      <c r="N208" s="251" t="s">
        <v>39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165</v>
      </c>
      <c r="AT208" s="254" t="s">
        <v>161</v>
      </c>
      <c r="AU208" s="254" t="s">
        <v>83</v>
      </c>
      <c r="AY208" s="17" t="s">
        <v>158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81</v>
      </c>
      <c r="BK208" s="255">
        <f>ROUND(I208*H208,2)</f>
        <v>0</v>
      </c>
      <c r="BL208" s="17" t="s">
        <v>165</v>
      </c>
      <c r="BM208" s="254" t="s">
        <v>2400</v>
      </c>
    </row>
    <row r="209" s="14" customFormat="1">
      <c r="A209" s="14"/>
      <c r="B209" s="268"/>
      <c r="C209" s="269"/>
      <c r="D209" s="258" t="s">
        <v>181</v>
      </c>
      <c r="E209" s="270" t="s">
        <v>1</v>
      </c>
      <c r="F209" s="271" t="s">
        <v>2401</v>
      </c>
      <c r="G209" s="269"/>
      <c r="H209" s="270" t="s">
        <v>1</v>
      </c>
      <c r="I209" s="272"/>
      <c r="J209" s="269"/>
      <c r="K209" s="269"/>
      <c r="L209" s="273"/>
      <c r="M209" s="274"/>
      <c r="N209" s="275"/>
      <c r="O209" s="275"/>
      <c r="P209" s="275"/>
      <c r="Q209" s="275"/>
      <c r="R209" s="275"/>
      <c r="S209" s="275"/>
      <c r="T209" s="276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7" t="s">
        <v>181</v>
      </c>
      <c r="AU209" s="277" t="s">
        <v>83</v>
      </c>
      <c r="AV209" s="14" t="s">
        <v>81</v>
      </c>
      <c r="AW209" s="14" t="s">
        <v>31</v>
      </c>
      <c r="AX209" s="14" t="s">
        <v>74</v>
      </c>
      <c r="AY209" s="277" t="s">
        <v>158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81</v>
      </c>
      <c r="G210" s="257"/>
      <c r="H210" s="261">
        <v>1</v>
      </c>
      <c r="I210" s="262"/>
      <c r="J210" s="257"/>
      <c r="K210" s="257"/>
      <c r="L210" s="263"/>
      <c r="M210" s="304"/>
      <c r="N210" s="305"/>
      <c r="O210" s="305"/>
      <c r="P210" s="305"/>
      <c r="Q210" s="305"/>
      <c r="R210" s="305"/>
      <c r="S210" s="305"/>
      <c r="T210" s="30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81</v>
      </c>
      <c r="AY210" s="267" t="s">
        <v>158</v>
      </c>
    </row>
    <row r="211" s="2" customFormat="1" ht="6.96" customHeight="1">
      <c r="A211" s="38"/>
      <c r="B211" s="66"/>
      <c r="C211" s="67"/>
      <c r="D211" s="67"/>
      <c r="E211" s="67"/>
      <c r="F211" s="67"/>
      <c r="G211" s="67"/>
      <c r="H211" s="67"/>
      <c r="I211" s="192"/>
      <c r="J211" s="67"/>
      <c r="K211" s="67"/>
      <c r="L211" s="44"/>
      <c r="M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</sheetData>
  <sheetProtection sheet="1" autoFilter="0" formatColumns="0" formatRows="0" objects="1" scenarios="1" spinCount="100000" saltValue="NGV6sQ7FmBiLV771LEUJGqUdC6fvv27eoDlA7uSWsMsb0Z2hNW8ol9T/ulMxP9SIH3CnDZuoGYCtgDR/x80Zzg==" hashValue="dyuEVtbxY3UfgEwACEU4YNyWf+2Qgqp1224fbDIdMtai8Oa1FXhsJ3tkJf179ltoHEnYQcRYkJ6wd32u+tp2Kg==" algorithmName="SHA-512" password="CC35"/>
  <autoFilter ref="C129:K2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2402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2402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ROUND((SUM(BE126:BE148)),  2)</f>
        <v>0</v>
      </c>
      <c r="G35" s="38"/>
      <c r="H35" s="38"/>
      <c r="I35" s="171">
        <v>0.20999999999999999</v>
      </c>
      <c r="J35" s="170">
        <f>ROUND(((SUM(BE126:BE148))*I35),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ROUND((SUM(BF126:BF148)),  2)</f>
        <v>0</v>
      </c>
      <c r="G36" s="38"/>
      <c r="H36" s="38"/>
      <c r="I36" s="171">
        <v>0.14999999999999999</v>
      </c>
      <c r="J36" s="170">
        <f>ROUND(((SUM(BF126:BF148))*I36),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ROUND((SUM(BG126:BG148)),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ROUND((SUM(BH126:BH148)),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ROUND((SUM(BI126:BI148)),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2402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931 - SO 931 - DIO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245</v>
      </c>
      <c r="E101" s="211"/>
      <c r="F101" s="211"/>
      <c r="G101" s="211"/>
      <c r="H101" s="211"/>
      <c r="I101" s="212"/>
      <c r="J101" s="213">
        <f>J131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1130</v>
      </c>
      <c r="E102" s="211"/>
      <c r="F102" s="211"/>
      <c r="G102" s="211"/>
      <c r="H102" s="211"/>
      <c r="I102" s="212"/>
      <c r="J102" s="213">
        <f>J136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248</v>
      </c>
      <c r="E103" s="211"/>
      <c r="F103" s="211"/>
      <c r="G103" s="211"/>
      <c r="H103" s="211"/>
      <c r="I103" s="212"/>
      <c r="J103" s="213">
        <f>J145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249</v>
      </c>
      <c r="E104" s="211"/>
      <c r="F104" s="211"/>
      <c r="G104" s="211"/>
      <c r="H104" s="211"/>
      <c r="I104" s="212"/>
      <c r="J104" s="213">
        <f>J147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3.25" customHeight="1">
      <c r="A114" s="38"/>
      <c r="B114" s="39"/>
      <c r="C114" s="40"/>
      <c r="D114" s="40"/>
      <c r="E114" s="196" t="str">
        <f>E7</f>
        <v>Na Slupi, Jaromírova, Křesomyslova, Praha 4, č. akce 999066/3, úsek most ČD - Bělehradská, 3. etapa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128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2402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130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SO 931 - SO 931 - DIO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21</v>
      </c>
      <c r="D120" s="40"/>
      <c r="E120" s="40"/>
      <c r="F120" s="27" t="str">
        <f>F14</f>
        <v xml:space="preserve"> </v>
      </c>
      <c r="G120" s="40"/>
      <c r="H120" s="40"/>
      <c r="I120" s="156" t="s">
        <v>23</v>
      </c>
      <c r="J120" s="79" t="str">
        <f>IF(J14="","",J14)</f>
        <v>26. 8. 2019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25</v>
      </c>
      <c r="D122" s="40"/>
      <c r="E122" s="40"/>
      <c r="F122" s="27" t="str">
        <f>E17</f>
        <v xml:space="preserve"> </v>
      </c>
      <c r="G122" s="40"/>
      <c r="H122" s="40"/>
      <c r="I122" s="156" t="s">
        <v>30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32</v>
      </c>
      <c r="J123" s="36" t="str">
        <f>E26</f>
        <v>Ing. Neudert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143</v>
      </c>
      <c r="D125" s="218" t="s">
        <v>59</v>
      </c>
      <c r="E125" s="218" t="s">
        <v>55</v>
      </c>
      <c r="F125" s="218" t="s">
        <v>56</v>
      </c>
      <c r="G125" s="218" t="s">
        <v>144</v>
      </c>
      <c r="H125" s="218" t="s">
        <v>145</v>
      </c>
      <c r="I125" s="219" t="s">
        <v>146</v>
      </c>
      <c r="J125" s="218" t="s">
        <v>133</v>
      </c>
      <c r="K125" s="220" t="s">
        <v>147</v>
      </c>
      <c r="L125" s="221"/>
      <c r="M125" s="100" t="s">
        <v>1</v>
      </c>
      <c r="N125" s="101" t="s">
        <v>38</v>
      </c>
      <c r="O125" s="101" t="s">
        <v>148</v>
      </c>
      <c r="P125" s="101" t="s">
        <v>149</v>
      </c>
      <c r="Q125" s="101" t="s">
        <v>150</v>
      </c>
      <c r="R125" s="101" t="s">
        <v>151</v>
      </c>
      <c r="S125" s="101" t="s">
        <v>152</v>
      </c>
      <c r="T125" s="102" t="s">
        <v>153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154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126.00749999999999</v>
      </c>
      <c r="S126" s="104"/>
      <c r="T126" s="225">
        <f>T127</f>
        <v>96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73</v>
      </c>
      <c r="AU126" s="17" t="s">
        <v>135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73</v>
      </c>
      <c r="E127" s="230" t="s">
        <v>250</v>
      </c>
      <c r="F127" s="230" t="s">
        <v>251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P128+P131+P136+P145+P147</f>
        <v>0</v>
      </c>
      <c r="Q127" s="235"/>
      <c r="R127" s="236">
        <f>R128+R131+R136+R145+R147</f>
        <v>126.00749999999999</v>
      </c>
      <c r="S127" s="235"/>
      <c r="T127" s="237">
        <f>T128+T131+T136+T145+T147</f>
        <v>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81</v>
      </c>
      <c r="AT127" s="239" t="s">
        <v>73</v>
      </c>
      <c r="AU127" s="239" t="s">
        <v>74</v>
      </c>
      <c r="AY127" s="238" t="s">
        <v>158</v>
      </c>
      <c r="BK127" s="240">
        <f>BK128+BK131+BK136+BK145+BK147</f>
        <v>0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81</v>
      </c>
      <c r="F128" s="241" t="s">
        <v>256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SUM(P129:P130)</f>
        <v>0</v>
      </c>
      <c r="Q128" s="235"/>
      <c r="R128" s="236">
        <f>SUM(R129:R130)</f>
        <v>0.044999999999999998</v>
      </c>
      <c r="S128" s="235"/>
      <c r="T128" s="237">
        <f>SUM(T129:T130)</f>
        <v>96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81</v>
      </c>
      <c r="AY128" s="238" t="s">
        <v>158</v>
      </c>
      <c r="BK128" s="240">
        <f>SUM(BK129:BK130)</f>
        <v>0</v>
      </c>
    </row>
    <row r="129" s="2" customFormat="1" ht="21.75" customHeight="1">
      <c r="A129" s="38"/>
      <c r="B129" s="39"/>
      <c r="C129" s="243" t="s">
        <v>81</v>
      </c>
      <c r="D129" s="243" t="s">
        <v>161</v>
      </c>
      <c r="E129" s="244" t="s">
        <v>270</v>
      </c>
      <c r="F129" s="245" t="s">
        <v>271</v>
      </c>
      <c r="G129" s="246" t="s">
        <v>259</v>
      </c>
      <c r="H129" s="247">
        <v>750</v>
      </c>
      <c r="I129" s="248"/>
      <c r="J129" s="249">
        <f>ROUND(I129*H129,2)</f>
        <v>0</v>
      </c>
      <c r="K129" s="245" t="s">
        <v>260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6.0000000000000002E-05</v>
      </c>
      <c r="R129" s="252">
        <f>Q129*H129</f>
        <v>0.044999999999999998</v>
      </c>
      <c r="S129" s="252">
        <v>0.128</v>
      </c>
      <c r="T129" s="253">
        <f>S129*H129</f>
        <v>96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170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170</v>
      </c>
      <c r="BM129" s="254" t="s">
        <v>2403</v>
      </c>
    </row>
    <row r="130" s="13" customFormat="1">
      <c r="A130" s="13"/>
      <c r="B130" s="256"/>
      <c r="C130" s="257"/>
      <c r="D130" s="258" t="s">
        <v>181</v>
      </c>
      <c r="E130" s="259" t="s">
        <v>1</v>
      </c>
      <c r="F130" s="260" t="s">
        <v>2404</v>
      </c>
      <c r="G130" s="257"/>
      <c r="H130" s="261">
        <v>750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181</v>
      </c>
      <c r="AU130" s="267" t="s">
        <v>83</v>
      </c>
      <c r="AV130" s="13" t="s">
        <v>83</v>
      </c>
      <c r="AW130" s="13" t="s">
        <v>31</v>
      </c>
      <c r="AX130" s="13" t="s">
        <v>81</v>
      </c>
      <c r="AY130" s="267" t="s">
        <v>158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157</v>
      </c>
      <c r="F131" s="241" t="s">
        <v>433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SUM(P132:P135)</f>
        <v>0</v>
      </c>
      <c r="Q131" s="235"/>
      <c r="R131" s="236">
        <f>SUM(R132:R135)</f>
        <v>125.96249999999999</v>
      </c>
      <c r="S131" s="235"/>
      <c r="T131" s="237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SUM(BK132:BK135)</f>
        <v>0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2405</v>
      </c>
      <c r="F132" s="245" t="s">
        <v>2406</v>
      </c>
      <c r="G132" s="246" t="s">
        <v>259</v>
      </c>
      <c r="H132" s="247">
        <v>750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0.16794999999999999</v>
      </c>
      <c r="R132" s="252">
        <f>Q132*H132</f>
        <v>125.96249999999999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2407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2408</v>
      </c>
      <c r="G133" s="257"/>
      <c r="H133" s="261">
        <v>750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2" customFormat="1" ht="21.75" customHeight="1">
      <c r="A134" s="38"/>
      <c r="B134" s="39"/>
      <c r="C134" s="243" t="s">
        <v>177</v>
      </c>
      <c r="D134" s="243" t="s">
        <v>161</v>
      </c>
      <c r="E134" s="244" t="s">
        <v>2409</v>
      </c>
      <c r="F134" s="245" t="s">
        <v>2410</v>
      </c>
      <c r="G134" s="246" t="s">
        <v>259</v>
      </c>
      <c r="H134" s="247">
        <v>750</v>
      </c>
      <c r="I134" s="248"/>
      <c r="J134" s="249">
        <f>ROUND(I134*H134,2)</f>
        <v>0</v>
      </c>
      <c r="K134" s="245" t="s">
        <v>260</v>
      </c>
      <c r="L134" s="44"/>
      <c r="M134" s="250" t="s">
        <v>1</v>
      </c>
      <c r="N134" s="251" t="s">
        <v>39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</v>
      </c>
      <c r="T134" s="25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170</v>
      </c>
      <c r="AT134" s="254" t="s">
        <v>161</v>
      </c>
      <c r="AU134" s="254" t="s">
        <v>83</v>
      </c>
      <c r="AY134" s="17" t="s">
        <v>158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81</v>
      </c>
      <c r="BK134" s="255">
        <f>ROUND(I134*H134,2)</f>
        <v>0</v>
      </c>
      <c r="BL134" s="17" t="s">
        <v>170</v>
      </c>
      <c r="BM134" s="254" t="s">
        <v>2411</v>
      </c>
    </row>
    <row r="135" s="2" customFormat="1" ht="21.75" customHeight="1">
      <c r="A135" s="38"/>
      <c r="B135" s="39"/>
      <c r="C135" s="243" t="s">
        <v>170</v>
      </c>
      <c r="D135" s="243" t="s">
        <v>161</v>
      </c>
      <c r="E135" s="244" t="s">
        <v>2412</v>
      </c>
      <c r="F135" s="245" t="s">
        <v>2413</v>
      </c>
      <c r="G135" s="246" t="s">
        <v>259</v>
      </c>
      <c r="H135" s="247">
        <v>750</v>
      </c>
      <c r="I135" s="248"/>
      <c r="J135" s="249">
        <f>ROUND(I135*H135,2)</f>
        <v>0</v>
      </c>
      <c r="K135" s="245" t="s">
        <v>260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2414</v>
      </c>
    </row>
    <row r="136" s="12" customFormat="1" ht="22.8" customHeight="1">
      <c r="A136" s="12"/>
      <c r="B136" s="227"/>
      <c r="C136" s="228"/>
      <c r="D136" s="229" t="s">
        <v>73</v>
      </c>
      <c r="E136" s="241" t="s">
        <v>195</v>
      </c>
      <c r="F136" s="241" t="s">
        <v>1135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SUM(P137:P144)</f>
        <v>0</v>
      </c>
      <c r="Q136" s="235"/>
      <c r="R136" s="236">
        <f>SUM(R137:R144)</f>
        <v>0</v>
      </c>
      <c r="S136" s="235"/>
      <c r="T136" s="237">
        <f>SUM(T137:T144)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81</v>
      </c>
      <c r="AT136" s="239" t="s">
        <v>73</v>
      </c>
      <c r="AU136" s="239" t="s">
        <v>81</v>
      </c>
      <c r="AY136" s="238" t="s">
        <v>158</v>
      </c>
      <c r="BK136" s="240">
        <f>SUM(BK137:BK144)</f>
        <v>0</v>
      </c>
    </row>
    <row r="137" s="2" customFormat="1" ht="21.75" customHeight="1">
      <c r="A137" s="38"/>
      <c r="B137" s="39"/>
      <c r="C137" s="243" t="s">
        <v>157</v>
      </c>
      <c r="D137" s="243" t="s">
        <v>161</v>
      </c>
      <c r="E137" s="244" t="s">
        <v>2415</v>
      </c>
      <c r="F137" s="245" t="s">
        <v>2416</v>
      </c>
      <c r="G137" s="246" t="s">
        <v>237</v>
      </c>
      <c r="H137" s="247">
        <v>300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2417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2418</v>
      </c>
      <c r="G138" s="257"/>
      <c r="H138" s="261">
        <v>300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21.75" customHeight="1">
      <c r="A139" s="38"/>
      <c r="B139" s="39"/>
      <c r="C139" s="243" t="s">
        <v>182</v>
      </c>
      <c r="D139" s="243" t="s">
        <v>161</v>
      </c>
      <c r="E139" s="244" t="s">
        <v>2419</v>
      </c>
      <c r="F139" s="245" t="s">
        <v>2420</v>
      </c>
      <c r="G139" s="246" t="s">
        <v>237</v>
      </c>
      <c r="H139" s="247">
        <v>30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2421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2422</v>
      </c>
      <c r="G140" s="257"/>
      <c r="H140" s="261">
        <v>30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186</v>
      </c>
      <c r="D141" s="243" t="s">
        <v>161</v>
      </c>
      <c r="E141" s="244" t="s">
        <v>2423</v>
      </c>
      <c r="F141" s="245" t="s">
        <v>2424</v>
      </c>
      <c r="G141" s="246" t="s">
        <v>237</v>
      </c>
      <c r="H141" s="247">
        <v>36000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2425</v>
      </c>
    </row>
    <row r="142" s="13" customFormat="1">
      <c r="A142" s="13"/>
      <c r="B142" s="256"/>
      <c r="C142" s="257"/>
      <c r="D142" s="258" t="s">
        <v>181</v>
      </c>
      <c r="E142" s="259" t="s">
        <v>1</v>
      </c>
      <c r="F142" s="260" t="s">
        <v>2426</v>
      </c>
      <c r="G142" s="257"/>
      <c r="H142" s="261">
        <v>36000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181</v>
      </c>
      <c r="AU142" s="267" t="s">
        <v>83</v>
      </c>
      <c r="AV142" s="13" t="s">
        <v>83</v>
      </c>
      <c r="AW142" s="13" t="s">
        <v>31</v>
      </c>
      <c r="AX142" s="13" t="s">
        <v>81</v>
      </c>
      <c r="AY142" s="267" t="s">
        <v>158</v>
      </c>
    </row>
    <row r="143" s="2" customFormat="1" ht="21.75" customHeight="1">
      <c r="A143" s="38"/>
      <c r="B143" s="39"/>
      <c r="C143" s="243" t="s">
        <v>190</v>
      </c>
      <c r="D143" s="243" t="s">
        <v>161</v>
      </c>
      <c r="E143" s="244" t="s">
        <v>2427</v>
      </c>
      <c r="F143" s="245" t="s">
        <v>2428</v>
      </c>
      <c r="G143" s="246" t="s">
        <v>237</v>
      </c>
      <c r="H143" s="247">
        <v>3600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2429</v>
      </c>
    </row>
    <row r="144" s="13" customFormat="1">
      <c r="A144" s="13"/>
      <c r="B144" s="256"/>
      <c r="C144" s="257"/>
      <c r="D144" s="258" t="s">
        <v>181</v>
      </c>
      <c r="E144" s="259" t="s">
        <v>1</v>
      </c>
      <c r="F144" s="260" t="s">
        <v>2430</v>
      </c>
      <c r="G144" s="257"/>
      <c r="H144" s="261">
        <v>3600</v>
      </c>
      <c r="I144" s="262"/>
      <c r="J144" s="257"/>
      <c r="K144" s="257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181</v>
      </c>
      <c r="AU144" s="267" t="s">
        <v>83</v>
      </c>
      <c r="AV144" s="13" t="s">
        <v>83</v>
      </c>
      <c r="AW144" s="13" t="s">
        <v>31</v>
      </c>
      <c r="AX144" s="13" t="s">
        <v>81</v>
      </c>
      <c r="AY144" s="267" t="s">
        <v>158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849</v>
      </c>
      <c r="F145" s="241" t="s">
        <v>850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P146</f>
        <v>0</v>
      </c>
      <c r="Q145" s="235"/>
      <c r="R145" s="236">
        <f>R146</f>
        <v>0</v>
      </c>
      <c r="S145" s="235"/>
      <c r="T145" s="237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81</v>
      </c>
      <c r="AT145" s="239" t="s">
        <v>73</v>
      </c>
      <c r="AU145" s="239" t="s">
        <v>81</v>
      </c>
      <c r="AY145" s="238" t="s">
        <v>158</v>
      </c>
      <c r="BK145" s="240">
        <f>BK146</f>
        <v>0</v>
      </c>
    </row>
    <row r="146" s="2" customFormat="1" ht="16.5" customHeight="1">
      <c r="A146" s="38"/>
      <c r="B146" s="39"/>
      <c r="C146" s="243" t="s">
        <v>195</v>
      </c>
      <c r="D146" s="243" t="s">
        <v>161</v>
      </c>
      <c r="E146" s="244" t="s">
        <v>852</v>
      </c>
      <c r="F146" s="245" t="s">
        <v>853</v>
      </c>
      <c r="G146" s="246" t="s">
        <v>387</v>
      </c>
      <c r="H146" s="247">
        <v>-96</v>
      </c>
      <c r="I146" s="248"/>
      <c r="J146" s="249">
        <f>ROUND(I146*H146,2)</f>
        <v>0</v>
      </c>
      <c r="K146" s="245" t="s">
        <v>1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2431</v>
      </c>
    </row>
    <row r="147" s="12" customFormat="1" ht="22.8" customHeight="1">
      <c r="A147" s="12"/>
      <c r="B147" s="227"/>
      <c r="C147" s="228"/>
      <c r="D147" s="229" t="s">
        <v>73</v>
      </c>
      <c r="E147" s="241" t="s">
        <v>889</v>
      </c>
      <c r="F147" s="241" t="s">
        <v>890</v>
      </c>
      <c r="G147" s="228"/>
      <c r="H147" s="228"/>
      <c r="I147" s="231"/>
      <c r="J147" s="242">
        <f>BK147</f>
        <v>0</v>
      </c>
      <c r="K147" s="228"/>
      <c r="L147" s="233"/>
      <c r="M147" s="234"/>
      <c r="N147" s="235"/>
      <c r="O147" s="235"/>
      <c r="P147" s="236">
        <f>P148</f>
        <v>0</v>
      </c>
      <c r="Q147" s="235"/>
      <c r="R147" s="236">
        <f>R148</f>
        <v>0</v>
      </c>
      <c r="S147" s="235"/>
      <c r="T147" s="237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81</v>
      </c>
      <c r="AT147" s="239" t="s">
        <v>73</v>
      </c>
      <c r="AU147" s="239" t="s">
        <v>81</v>
      </c>
      <c r="AY147" s="238" t="s">
        <v>158</v>
      </c>
      <c r="BK147" s="240">
        <f>BK148</f>
        <v>0</v>
      </c>
    </row>
    <row r="148" s="2" customFormat="1" ht="21.75" customHeight="1">
      <c r="A148" s="38"/>
      <c r="B148" s="39"/>
      <c r="C148" s="243" t="s">
        <v>201</v>
      </c>
      <c r="D148" s="243" t="s">
        <v>161</v>
      </c>
      <c r="E148" s="244" t="s">
        <v>892</v>
      </c>
      <c r="F148" s="245" t="s">
        <v>893</v>
      </c>
      <c r="G148" s="246" t="s">
        <v>387</v>
      </c>
      <c r="H148" s="247">
        <v>126.008</v>
      </c>
      <c r="I148" s="248"/>
      <c r="J148" s="249">
        <f>ROUND(I148*H148,2)</f>
        <v>0</v>
      </c>
      <c r="K148" s="245" t="s">
        <v>260</v>
      </c>
      <c r="L148" s="44"/>
      <c r="M148" s="278" t="s">
        <v>1</v>
      </c>
      <c r="N148" s="279" t="s">
        <v>39</v>
      </c>
      <c r="O148" s="280"/>
      <c r="P148" s="281">
        <f>O148*H148</f>
        <v>0</v>
      </c>
      <c r="Q148" s="281">
        <v>0</v>
      </c>
      <c r="R148" s="281">
        <f>Q148*H148</f>
        <v>0</v>
      </c>
      <c r="S148" s="281">
        <v>0</v>
      </c>
      <c r="T148" s="282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2432</v>
      </c>
    </row>
    <row r="149" s="2" customFormat="1" ht="6.96" customHeight="1">
      <c r="A149" s="38"/>
      <c r="B149" s="66"/>
      <c r="C149" s="67"/>
      <c r="D149" s="67"/>
      <c r="E149" s="67"/>
      <c r="F149" s="67"/>
      <c r="G149" s="67"/>
      <c r="H149" s="67"/>
      <c r="I149" s="192"/>
      <c r="J149" s="67"/>
      <c r="K149" s="67"/>
      <c r="L149" s="44"/>
      <c r="M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</sheetData>
  <sheetProtection sheet="1" autoFilter="0" formatColumns="0" formatRows="0" objects="1" scenarios="1" spinCount="100000" saltValue="YAnghmGmtrjWLrCD9oO71Bi55Qczx4Nx/Ln3dqrBL/b8L6tN/fieTmfDNEnH0/QdtQWqCL3L8dgjKSIjAwRzqw==" hashValue="K+b8i3beFh8vUu4fCevaR9rGVbfLl7isCGyCSfDmWbj7ghgfSQ2qeYbMu6kVM6mJSBt9DAyDvYqwOSBbxBgRbw==" algorithmName="SHA-512" password="CC35"/>
  <autoFilter ref="C125:K14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129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ROUND(J126,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ROUND((SUM(BE126:BE158)),  2)</f>
        <v>0</v>
      </c>
      <c r="G35" s="38"/>
      <c r="H35" s="38"/>
      <c r="I35" s="171">
        <v>0.20999999999999999</v>
      </c>
      <c r="J35" s="170">
        <f>ROUND(((SUM(BE126:BE158))*I35),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ROUND((SUM(BF126:BF158)),  2)</f>
        <v>0</v>
      </c>
      <c r="G36" s="38"/>
      <c r="H36" s="38"/>
      <c r="I36" s="171">
        <v>0.14999999999999999</v>
      </c>
      <c r="J36" s="170">
        <f>ROUND(((SUM(BF126:BF158))*I36),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ROUND((SUM(BG126:BG158)),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ROUND((SUM(BH126:BH158)),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ROUND((SUM(BI126:BI158)),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129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VON - VON - Vedlejší a ostatní náklady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136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137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138</v>
      </c>
      <c r="E101" s="211"/>
      <c r="F101" s="211"/>
      <c r="G101" s="211"/>
      <c r="H101" s="211"/>
      <c r="I101" s="212"/>
      <c r="J101" s="213">
        <f>J141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139</v>
      </c>
      <c r="E102" s="211"/>
      <c r="F102" s="211"/>
      <c r="G102" s="211"/>
      <c r="H102" s="211"/>
      <c r="I102" s="212"/>
      <c r="J102" s="213">
        <f>J145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140</v>
      </c>
      <c r="E103" s="211"/>
      <c r="F103" s="211"/>
      <c r="G103" s="211"/>
      <c r="H103" s="211"/>
      <c r="I103" s="212"/>
      <c r="J103" s="213">
        <f>J151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141</v>
      </c>
      <c r="E104" s="211"/>
      <c r="F104" s="211"/>
      <c r="G104" s="211"/>
      <c r="H104" s="211"/>
      <c r="I104" s="212"/>
      <c r="J104" s="213">
        <f>J156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="2" customFormat="1" ht="6.96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4.96" customHeight="1">
      <c r="A111" s="38"/>
      <c r="B111" s="39"/>
      <c r="C111" s="23" t="s">
        <v>142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3.25" customHeight="1">
      <c r="A114" s="38"/>
      <c r="B114" s="39"/>
      <c r="C114" s="40"/>
      <c r="D114" s="40"/>
      <c r="E114" s="196" t="str">
        <f>E7</f>
        <v>Na Slupi, Jaromírova, Křesomyslova, Praha 4, č. akce 999066/3, úsek most ČD - Bělehradská, 3. etapa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1" customFormat="1" ht="12" customHeight="1">
      <c r="B115" s="21"/>
      <c r="C115" s="32" t="s">
        <v>128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="2" customFormat="1" ht="16.5" customHeight="1">
      <c r="A116" s="38"/>
      <c r="B116" s="39"/>
      <c r="C116" s="40"/>
      <c r="D116" s="40"/>
      <c r="E116" s="196" t="s">
        <v>129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130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6.5" customHeight="1">
      <c r="A118" s="38"/>
      <c r="B118" s="39"/>
      <c r="C118" s="40"/>
      <c r="D118" s="40"/>
      <c r="E118" s="76" t="str">
        <f>E11</f>
        <v>VON - VON - Vedlejší a ostatní náklady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21</v>
      </c>
      <c r="D120" s="40"/>
      <c r="E120" s="40"/>
      <c r="F120" s="27" t="str">
        <f>F14</f>
        <v xml:space="preserve"> </v>
      </c>
      <c r="G120" s="40"/>
      <c r="H120" s="40"/>
      <c r="I120" s="156" t="s">
        <v>23</v>
      </c>
      <c r="J120" s="79" t="str">
        <f>IF(J14="","",J14)</f>
        <v>26. 8. 2019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25</v>
      </c>
      <c r="D122" s="40"/>
      <c r="E122" s="40"/>
      <c r="F122" s="27" t="str">
        <f>E17</f>
        <v xml:space="preserve"> </v>
      </c>
      <c r="G122" s="40"/>
      <c r="H122" s="40"/>
      <c r="I122" s="156" t="s">
        <v>30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32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0.32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11" customFormat="1" ht="29.28" customHeight="1">
      <c r="A125" s="215"/>
      <c r="B125" s="216"/>
      <c r="C125" s="217" t="s">
        <v>143</v>
      </c>
      <c r="D125" s="218" t="s">
        <v>59</v>
      </c>
      <c r="E125" s="218" t="s">
        <v>55</v>
      </c>
      <c r="F125" s="218" t="s">
        <v>56</v>
      </c>
      <c r="G125" s="218" t="s">
        <v>144</v>
      </c>
      <c r="H125" s="218" t="s">
        <v>145</v>
      </c>
      <c r="I125" s="219" t="s">
        <v>146</v>
      </c>
      <c r="J125" s="218" t="s">
        <v>133</v>
      </c>
      <c r="K125" s="220" t="s">
        <v>147</v>
      </c>
      <c r="L125" s="221"/>
      <c r="M125" s="100" t="s">
        <v>1</v>
      </c>
      <c r="N125" s="101" t="s">
        <v>38</v>
      </c>
      <c r="O125" s="101" t="s">
        <v>148</v>
      </c>
      <c r="P125" s="101" t="s">
        <v>149</v>
      </c>
      <c r="Q125" s="101" t="s">
        <v>150</v>
      </c>
      <c r="R125" s="101" t="s">
        <v>151</v>
      </c>
      <c r="S125" s="101" t="s">
        <v>152</v>
      </c>
      <c r="T125" s="102" t="s">
        <v>153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="2" customFormat="1" ht="22.8" customHeight="1">
      <c r="A126" s="38"/>
      <c r="B126" s="39"/>
      <c r="C126" s="107" t="s">
        <v>154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</f>
        <v>0</v>
      </c>
      <c r="Q126" s="104"/>
      <c r="R126" s="224">
        <f>R127</f>
        <v>0</v>
      </c>
      <c r="S126" s="104"/>
      <c r="T126" s="225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73</v>
      </c>
      <c r="AU126" s="17" t="s">
        <v>135</v>
      </c>
      <c r="BK126" s="226">
        <f>BK127</f>
        <v>0</v>
      </c>
    </row>
    <row r="127" s="12" customFormat="1" ht="25.92" customHeight="1">
      <c r="A127" s="12"/>
      <c r="B127" s="227"/>
      <c r="C127" s="228"/>
      <c r="D127" s="229" t="s">
        <v>73</v>
      </c>
      <c r="E127" s="230" t="s">
        <v>155</v>
      </c>
      <c r="F127" s="230" t="s">
        <v>156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P128+P141+P145+P151+P156</f>
        <v>0</v>
      </c>
      <c r="Q127" s="235"/>
      <c r="R127" s="236">
        <f>R128+R141+R145+R151+R156</f>
        <v>0</v>
      </c>
      <c r="S127" s="235"/>
      <c r="T127" s="237">
        <f>T128+T141+T145+T151+T156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157</v>
      </c>
      <c r="AT127" s="239" t="s">
        <v>73</v>
      </c>
      <c r="AU127" s="239" t="s">
        <v>74</v>
      </c>
      <c r="AY127" s="238" t="s">
        <v>158</v>
      </c>
      <c r="BK127" s="240">
        <f>BK128+BK141+BK145+BK151+BK156</f>
        <v>0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159</v>
      </c>
      <c r="F128" s="241" t="s">
        <v>160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SUM(P129:P140)</f>
        <v>0</v>
      </c>
      <c r="Q128" s="235"/>
      <c r="R128" s="236">
        <f>SUM(R129:R140)</f>
        <v>0</v>
      </c>
      <c r="S128" s="235"/>
      <c r="T128" s="237">
        <f>SUM(T129:T140)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157</v>
      </c>
      <c r="AT128" s="239" t="s">
        <v>73</v>
      </c>
      <c r="AU128" s="239" t="s">
        <v>81</v>
      </c>
      <c r="AY128" s="238" t="s">
        <v>158</v>
      </c>
      <c r="BK128" s="240">
        <f>SUM(BK129:BK140)</f>
        <v>0</v>
      </c>
    </row>
    <row r="129" s="2" customFormat="1" ht="16.5" customHeight="1">
      <c r="A129" s="38"/>
      <c r="B129" s="39"/>
      <c r="C129" s="243" t="s">
        <v>81</v>
      </c>
      <c r="D129" s="243" t="s">
        <v>161</v>
      </c>
      <c r="E129" s="244" t="s">
        <v>162</v>
      </c>
      <c r="F129" s="245" t="s">
        <v>163</v>
      </c>
      <c r="G129" s="246" t="s">
        <v>164</v>
      </c>
      <c r="H129" s="247">
        <v>1</v>
      </c>
      <c r="I129" s="248"/>
      <c r="J129" s="249">
        <f>ROUND(I129*H129,2)</f>
        <v>0</v>
      </c>
      <c r="K129" s="245" t="s">
        <v>1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0</v>
      </c>
      <c r="R129" s="252">
        <f>Q129*H129</f>
        <v>0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165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165</v>
      </c>
      <c r="BM129" s="254" t="s">
        <v>166</v>
      </c>
    </row>
    <row r="130" s="2" customFormat="1" ht="16.5" customHeight="1">
      <c r="A130" s="38"/>
      <c r="B130" s="39"/>
      <c r="C130" s="243" t="s">
        <v>83</v>
      </c>
      <c r="D130" s="243" t="s">
        <v>161</v>
      </c>
      <c r="E130" s="244" t="s">
        <v>167</v>
      </c>
      <c r="F130" s="245" t="s">
        <v>168</v>
      </c>
      <c r="G130" s="246" t="s">
        <v>164</v>
      </c>
      <c r="H130" s="247">
        <v>1</v>
      </c>
      <c r="I130" s="248"/>
      <c r="J130" s="249">
        <f>ROUND(I130*H130,2)</f>
        <v>0</v>
      </c>
      <c r="K130" s="245" t="s">
        <v>1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165</v>
      </c>
      <c r="AT130" s="254" t="s">
        <v>161</v>
      </c>
      <c r="AU130" s="254" t="s">
        <v>83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165</v>
      </c>
      <c r="BM130" s="254" t="s">
        <v>169</v>
      </c>
    </row>
    <row r="131" s="2" customFormat="1" ht="16.5" customHeight="1">
      <c r="A131" s="38"/>
      <c r="B131" s="39"/>
      <c r="C131" s="243" t="s">
        <v>170</v>
      </c>
      <c r="D131" s="243" t="s">
        <v>161</v>
      </c>
      <c r="E131" s="244" t="s">
        <v>171</v>
      </c>
      <c r="F131" s="245" t="s">
        <v>172</v>
      </c>
      <c r="G131" s="246" t="s">
        <v>164</v>
      </c>
      <c r="H131" s="247">
        <v>1</v>
      </c>
      <c r="I131" s="248"/>
      <c r="J131" s="249">
        <f>ROUND(I131*H131,2)</f>
        <v>0</v>
      </c>
      <c r="K131" s="245" t="s">
        <v>1</v>
      </c>
      <c r="L131" s="44"/>
      <c r="M131" s="250" t="s">
        <v>1</v>
      </c>
      <c r="N131" s="251" t="s">
        <v>39</v>
      </c>
      <c r="O131" s="91"/>
      <c r="P131" s="252">
        <f>O131*H131</f>
        <v>0</v>
      </c>
      <c r="Q131" s="252">
        <v>0</v>
      </c>
      <c r="R131" s="252">
        <f>Q131*H131</f>
        <v>0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165</v>
      </c>
      <c r="AT131" s="254" t="s">
        <v>161</v>
      </c>
      <c r="AU131" s="254" t="s">
        <v>83</v>
      </c>
      <c r="AY131" s="17" t="s">
        <v>158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81</v>
      </c>
      <c r="BK131" s="255">
        <f>ROUND(I131*H131,2)</f>
        <v>0</v>
      </c>
      <c r="BL131" s="17" t="s">
        <v>165</v>
      </c>
      <c r="BM131" s="254" t="s">
        <v>173</v>
      </c>
    </row>
    <row r="132" s="2" customFormat="1" ht="21.75" customHeight="1">
      <c r="A132" s="38"/>
      <c r="B132" s="39"/>
      <c r="C132" s="243" t="s">
        <v>157</v>
      </c>
      <c r="D132" s="243" t="s">
        <v>161</v>
      </c>
      <c r="E132" s="244" t="s">
        <v>174</v>
      </c>
      <c r="F132" s="245" t="s">
        <v>175</v>
      </c>
      <c r="G132" s="246" t="s">
        <v>164</v>
      </c>
      <c r="H132" s="247">
        <v>1</v>
      </c>
      <c r="I132" s="248"/>
      <c r="J132" s="249">
        <f>ROUND(I132*H132,2)</f>
        <v>0</v>
      </c>
      <c r="K132" s="245" t="s">
        <v>1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165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165</v>
      </c>
      <c r="BM132" s="254" t="s">
        <v>176</v>
      </c>
    </row>
    <row r="133" s="2" customFormat="1" ht="16.5" customHeight="1">
      <c r="A133" s="38"/>
      <c r="B133" s="39"/>
      <c r="C133" s="243" t="s">
        <v>177</v>
      </c>
      <c r="D133" s="243" t="s">
        <v>161</v>
      </c>
      <c r="E133" s="244" t="s">
        <v>178</v>
      </c>
      <c r="F133" s="245" t="s">
        <v>179</v>
      </c>
      <c r="G133" s="246" t="s">
        <v>164</v>
      </c>
      <c r="H133" s="247">
        <v>1</v>
      </c>
      <c r="I133" s="248"/>
      <c r="J133" s="249">
        <f>ROUND(I133*H133,2)</f>
        <v>0</v>
      </c>
      <c r="K133" s="245" t="s">
        <v>1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165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165</v>
      </c>
      <c r="BM133" s="254" t="s">
        <v>180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81</v>
      </c>
      <c r="G134" s="257"/>
      <c r="H134" s="261">
        <v>1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2" customFormat="1" ht="21.75" customHeight="1">
      <c r="A135" s="38"/>
      <c r="B135" s="39"/>
      <c r="C135" s="243" t="s">
        <v>182</v>
      </c>
      <c r="D135" s="243" t="s">
        <v>161</v>
      </c>
      <c r="E135" s="244" t="s">
        <v>183</v>
      </c>
      <c r="F135" s="245" t="s">
        <v>184</v>
      </c>
      <c r="G135" s="246" t="s">
        <v>1</v>
      </c>
      <c r="H135" s="247">
        <v>1</v>
      </c>
      <c r="I135" s="248"/>
      <c r="J135" s="249">
        <f>ROUND(I135*H135,2)</f>
        <v>0</v>
      </c>
      <c r="K135" s="245" t="s">
        <v>1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165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165</v>
      </c>
      <c r="BM135" s="254" t="s">
        <v>185</v>
      </c>
    </row>
    <row r="136" s="2" customFormat="1" ht="16.5" customHeight="1">
      <c r="A136" s="38"/>
      <c r="B136" s="39"/>
      <c r="C136" s="243" t="s">
        <v>186</v>
      </c>
      <c r="D136" s="243" t="s">
        <v>161</v>
      </c>
      <c r="E136" s="244" t="s">
        <v>187</v>
      </c>
      <c r="F136" s="245" t="s">
        <v>188</v>
      </c>
      <c r="G136" s="246" t="s">
        <v>164</v>
      </c>
      <c r="H136" s="247">
        <v>1</v>
      </c>
      <c r="I136" s="248"/>
      <c r="J136" s="249">
        <f>ROUND(I136*H136,2)</f>
        <v>0</v>
      </c>
      <c r="K136" s="245" t="s">
        <v>1</v>
      </c>
      <c r="L136" s="44"/>
      <c r="M136" s="250" t="s">
        <v>1</v>
      </c>
      <c r="N136" s="251" t="s">
        <v>39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165</v>
      </c>
      <c r="AT136" s="254" t="s">
        <v>161</v>
      </c>
      <c r="AU136" s="254" t="s">
        <v>83</v>
      </c>
      <c r="AY136" s="17" t="s">
        <v>158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81</v>
      </c>
      <c r="BK136" s="255">
        <f>ROUND(I136*H136,2)</f>
        <v>0</v>
      </c>
      <c r="BL136" s="17" t="s">
        <v>165</v>
      </c>
      <c r="BM136" s="254" t="s">
        <v>189</v>
      </c>
    </row>
    <row r="137" s="2" customFormat="1" ht="16.5" customHeight="1">
      <c r="A137" s="38"/>
      <c r="B137" s="39"/>
      <c r="C137" s="243" t="s">
        <v>190</v>
      </c>
      <c r="D137" s="243" t="s">
        <v>161</v>
      </c>
      <c r="E137" s="244" t="s">
        <v>191</v>
      </c>
      <c r="F137" s="245" t="s">
        <v>192</v>
      </c>
      <c r="G137" s="246" t="s">
        <v>164</v>
      </c>
      <c r="H137" s="247">
        <v>1</v>
      </c>
      <c r="I137" s="248"/>
      <c r="J137" s="249">
        <f>ROUND(I137*H137,2)</f>
        <v>0</v>
      </c>
      <c r="K137" s="245" t="s">
        <v>1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165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165</v>
      </c>
      <c r="BM137" s="254" t="s">
        <v>193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194</v>
      </c>
      <c r="G138" s="257"/>
      <c r="H138" s="261">
        <v>1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16.5" customHeight="1">
      <c r="A139" s="38"/>
      <c r="B139" s="39"/>
      <c r="C139" s="243" t="s">
        <v>195</v>
      </c>
      <c r="D139" s="243" t="s">
        <v>161</v>
      </c>
      <c r="E139" s="244" t="s">
        <v>196</v>
      </c>
      <c r="F139" s="245" t="s">
        <v>197</v>
      </c>
      <c r="G139" s="246" t="s">
        <v>164</v>
      </c>
      <c r="H139" s="247">
        <v>1</v>
      </c>
      <c r="I139" s="248"/>
      <c r="J139" s="249">
        <f>ROUND(I139*H139,2)</f>
        <v>0</v>
      </c>
      <c r="K139" s="245" t="s">
        <v>1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165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165</v>
      </c>
      <c r="BM139" s="254" t="s">
        <v>198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81</v>
      </c>
      <c r="G140" s="257"/>
      <c r="H140" s="261">
        <v>1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12" customFormat="1" ht="22.8" customHeight="1">
      <c r="A141" s="12"/>
      <c r="B141" s="227"/>
      <c r="C141" s="228"/>
      <c r="D141" s="229" t="s">
        <v>73</v>
      </c>
      <c r="E141" s="241" t="s">
        <v>199</v>
      </c>
      <c r="F141" s="241" t="s">
        <v>200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SUM(P142:P144)</f>
        <v>0</v>
      </c>
      <c r="Q141" s="235"/>
      <c r="R141" s="236">
        <f>SUM(R142:R144)</f>
        <v>0</v>
      </c>
      <c r="S141" s="235"/>
      <c r="T141" s="237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157</v>
      </c>
      <c r="AT141" s="239" t="s">
        <v>73</v>
      </c>
      <c r="AU141" s="239" t="s">
        <v>81</v>
      </c>
      <c r="AY141" s="238" t="s">
        <v>158</v>
      </c>
      <c r="BK141" s="240">
        <f>SUM(BK142:BK144)</f>
        <v>0</v>
      </c>
    </row>
    <row r="142" s="2" customFormat="1" ht="16.5" customHeight="1">
      <c r="A142" s="38"/>
      <c r="B142" s="39"/>
      <c r="C142" s="243" t="s">
        <v>201</v>
      </c>
      <c r="D142" s="243" t="s">
        <v>161</v>
      </c>
      <c r="E142" s="244" t="s">
        <v>202</v>
      </c>
      <c r="F142" s="245" t="s">
        <v>203</v>
      </c>
      <c r="G142" s="246" t="s">
        <v>164</v>
      </c>
      <c r="H142" s="247">
        <v>1</v>
      </c>
      <c r="I142" s="248"/>
      <c r="J142" s="249">
        <f>ROUND(I142*H142,2)</f>
        <v>0</v>
      </c>
      <c r="K142" s="245" t="s">
        <v>1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165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165</v>
      </c>
      <c r="BM142" s="254" t="s">
        <v>204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205</v>
      </c>
      <c r="G143" s="257"/>
      <c r="H143" s="261">
        <v>1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206</v>
      </c>
      <c r="D144" s="243" t="s">
        <v>161</v>
      </c>
      <c r="E144" s="244" t="s">
        <v>207</v>
      </c>
      <c r="F144" s="245" t="s">
        <v>208</v>
      </c>
      <c r="G144" s="246" t="s">
        <v>164</v>
      </c>
      <c r="H144" s="247">
        <v>1</v>
      </c>
      <c r="I144" s="248"/>
      <c r="J144" s="249">
        <f>ROUND(I144*H144,2)</f>
        <v>0</v>
      </c>
      <c r="K144" s="245" t="s">
        <v>1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165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165</v>
      </c>
      <c r="BM144" s="254" t="s">
        <v>209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210</v>
      </c>
      <c r="F145" s="241" t="s">
        <v>211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SUM(P146:P150)</f>
        <v>0</v>
      </c>
      <c r="Q145" s="235"/>
      <c r="R145" s="236">
        <f>SUM(R146:R150)</f>
        <v>0</v>
      </c>
      <c r="S145" s="235"/>
      <c r="T145" s="237">
        <f>SUM(T146:T150)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157</v>
      </c>
      <c r="AT145" s="239" t="s">
        <v>73</v>
      </c>
      <c r="AU145" s="239" t="s">
        <v>81</v>
      </c>
      <c r="AY145" s="238" t="s">
        <v>158</v>
      </c>
      <c r="BK145" s="240">
        <f>SUM(BK146:BK150)</f>
        <v>0</v>
      </c>
    </row>
    <row r="146" s="2" customFormat="1" ht="16.5" customHeight="1">
      <c r="A146" s="38"/>
      <c r="B146" s="39"/>
      <c r="C146" s="243" t="s">
        <v>212</v>
      </c>
      <c r="D146" s="243" t="s">
        <v>161</v>
      </c>
      <c r="E146" s="244" t="s">
        <v>213</v>
      </c>
      <c r="F146" s="245" t="s">
        <v>211</v>
      </c>
      <c r="G146" s="246" t="s">
        <v>164</v>
      </c>
      <c r="H146" s="247">
        <v>1</v>
      </c>
      <c r="I146" s="248"/>
      <c r="J146" s="249">
        <f>ROUND(I146*H146,2)</f>
        <v>0</v>
      </c>
      <c r="K146" s="245" t="s">
        <v>1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165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165</v>
      </c>
      <c r="BM146" s="254" t="s">
        <v>214</v>
      </c>
    </row>
    <row r="147" s="2" customFormat="1" ht="16.5" customHeight="1">
      <c r="A147" s="38"/>
      <c r="B147" s="39"/>
      <c r="C147" s="243" t="s">
        <v>215</v>
      </c>
      <c r="D147" s="243" t="s">
        <v>161</v>
      </c>
      <c r="E147" s="244" t="s">
        <v>216</v>
      </c>
      <c r="F147" s="245" t="s">
        <v>217</v>
      </c>
      <c r="G147" s="246" t="s">
        <v>164</v>
      </c>
      <c r="H147" s="247">
        <v>1</v>
      </c>
      <c r="I147" s="248"/>
      <c r="J147" s="249">
        <f>ROUND(I147*H147,2)</f>
        <v>0</v>
      </c>
      <c r="K147" s="245" t="s">
        <v>1</v>
      </c>
      <c r="L147" s="44"/>
      <c r="M147" s="250" t="s">
        <v>1</v>
      </c>
      <c r="N147" s="251" t="s">
        <v>39</v>
      </c>
      <c r="O147" s="91"/>
      <c r="P147" s="252">
        <f>O147*H147</f>
        <v>0</v>
      </c>
      <c r="Q147" s="252">
        <v>0</v>
      </c>
      <c r="R147" s="252">
        <f>Q147*H147</f>
        <v>0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165</v>
      </c>
      <c r="AT147" s="254" t="s">
        <v>161</v>
      </c>
      <c r="AU147" s="254" t="s">
        <v>83</v>
      </c>
      <c r="AY147" s="17" t="s">
        <v>158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81</v>
      </c>
      <c r="BK147" s="255">
        <f>ROUND(I147*H147,2)</f>
        <v>0</v>
      </c>
      <c r="BL147" s="17" t="s">
        <v>165</v>
      </c>
      <c r="BM147" s="254" t="s">
        <v>218</v>
      </c>
    </row>
    <row r="148" s="14" customFormat="1">
      <c r="A148" s="14"/>
      <c r="B148" s="268"/>
      <c r="C148" s="269"/>
      <c r="D148" s="258" t="s">
        <v>181</v>
      </c>
      <c r="E148" s="270" t="s">
        <v>1</v>
      </c>
      <c r="F148" s="271" t="s">
        <v>219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181</v>
      </c>
      <c r="AU148" s="277" t="s">
        <v>83</v>
      </c>
      <c r="AV148" s="14" t="s">
        <v>81</v>
      </c>
      <c r="AW148" s="14" t="s">
        <v>31</v>
      </c>
      <c r="AX148" s="14" t="s">
        <v>74</v>
      </c>
      <c r="AY148" s="277" t="s">
        <v>158</v>
      </c>
    </row>
    <row r="149" s="14" customFormat="1">
      <c r="A149" s="14"/>
      <c r="B149" s="268"/>
      <c r="C149" s="269"/>
      <c r="D149" s="258" t="s">
        <v>181</v>
      </c>
      <c r="E149" s="270" t="s">
        <v>1</v>
      </c>
      <c r="F149" s="271" t="s">
        <v>220</v>
      </c>
      <c r="G149" s="269"/>
      <c r="H149" s="270" t="s">
        <v>1</v>
      </c>
      <c r="I149" s="272"/>
      <c r="J149" s="269"/>
      <c r="K149" s="269"/>
      <c r="L149" s="273"/>
      <c r="M149" s="274"/>
      <c r="N149" s="275"/>
      <c r="O149" s="275"/>
      <c r="P149" s="275"/>
      <c r="Q149" s="275"/>
      <c r="R149" s="275"/>
      <c r="S149" s="275"/>
      <c r="T149" s="27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7" t="s">
        <v>181</v>
      </c>
      <c r="AU149" s="277" t="s">
        <v>83</v>
      </c>
      <c r="AV149" s="14" t="s">
        <v>81</v>
      </c>
      <c r="AW149" s="14" t="s">
        <v>31</v>
      </c>
      <c r="AX149" s="14" t="s">
        <v>74</v>
      </c>
      <c r="AY149" s="277" t="s">
        <v>158</v>
      </c>
    </row>
    <row r="150" s="13" customFormat="1">
      <c r="A150" s="13"/>
      <c r="B150" s="256"/>
      <c r="C150" s="257"/>
      <c r="D150" s="258" t="s">
        <v>181</v>
      </c>
      <c r="E150" s="259" t="s">
        <v>1</v>
      </c>
      <c r="F150" s="260" t="s">
        <v>81</v>
      </c>
      <c r="G150" s="257"/>
      <c r="H150" s="261">
        <v>1</v>
      </c>
      <c r="I150" s="262"/>
      <c r="J150" s="257"/>
      <c r="K150" s="257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181</v>
      </c>
      <c r="AU150" s="267" t="s">
        <v>83</v>
      </c>
      <c r="AV150" s="13" t="s">
        <v>83</v>
      </c>
      <c r="AW150" s="13" t="s">
        <v>31</v>
      </c>
      <c r="AX150" s="13" t="s">
        <v>81</v>
      </c>
      <c r="AY150" s="267" t="s">
        <v>158</v>
      </c>
    </row>
    <row r="151" s="12" customFormat="1" ht="22.8" customHeight="1">
      <c r="A151" s="12"/>
      <c r="B151" s="227"/>
      <c r="C151" s="228"/>
      <c r="D151" s="229" t="s">
        <v>73</v>
      </c>
      <c r="E151" s="241" t="s">
        <v>221</v>
      </c>
      <c r="F151" s="241" t="s">
        <v>222</v>
      </c>
      <c r="G151" s="228"/>
      <c r="H151" s="228"/>
      <c r="I151" s="231"/>
      <c r="J151" s="242">
        <f>BK151</f>
        <v>0</v>
      </c>
      <c r="K151" s="228"/>
      <c r="L151" s="233"/>
      <c r="M151" s="234"/>
      <c r="N151" s="235"/>
      <c r="O151" s="235"/>
      <c r="P151" s="236">
        <f>SUM(P152:P155)</f>
        <v>0</v>
      </c>
      <c r="Q151" s="235"/>
      <c r="R151" s="236">
        <f>SUM(R152:R155)</f>
        <v>0</v>
      </c>
      <c r="S151" s="235"/>
      <c r="T151" s="237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157</v>
      </c>
      <c r="AT151" s="239" t="s">
        <v>73</v>
      </c>
      <c r="AU151" s="239" t="s">
        <v>81</v>
      </c>
      <c r="AY151" s="238" t="s">
        <v>158</v>
      </c>
      <c r="BK151" s="240">
        <f>SUM(BK152:BK155)</f>
        <v>0</v>
      </c>
    </row>
    <row r="152" s="2" customFormat="1" ht="16.5" customHeight="1">
      <c r="A152" s="38"/>
      <c r="B152" s="39"/>
      <c r="C152" s="243" t="s">
        <v>223</v>
      </c>
      <c r="D152" s="243" t="s">
        <v>161</v>
      </c>
      <c r="E152" s="244" t="s">
        <v>224</v>
      </c>
      <c r="F152" s="245" t="s">
        <v>225</v>
      </c>
      <c r="G152" s="246" t="s">
        <v>164</v>
      </c>
      <c r="H152" s="247">
        <v>1</v>
      </c>
      <c r="I152" s="248"/>
      <c r="J152" s="249">
        <f>ROUND(I152*H152,2)</f>
        <v>0</v>
      </c>
      <c r="K152" s="245" t="s">
        <v>1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165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165</v>
      </c>
      <c r="BM152" s="254" t="s">
        <v>226</v>
      </c>
    </row>
    <row r="153" s="14" customFormat="1">
      <c r="A153" s="14"/>
      <c r="B153" s="268"/>
      <c r="C153" s="269"/>
      <c r="D153" s="258" t="s">
        <v>181</v>
      </c>
      <c r="E153" s="270" t="s">
        <v>1</v>
      </c>
      <c r="F153" s="271" t="s">
        <v>227</v>
      </c>
      <c r="G153" s="269"/>
      <c r="H153" s="270" t="s">
        <v>1</v>
      </c>
      <c r="I153" s="272"/>
      <c r="J153" s="269"/>
      <c r="K153" s="269"/>
      <c r="L153" s="273"/>
      <c r="M153" s="274"/>
      <c r="N153" s="275"/>
      <c r="O153" s="275"/>
      <c r="P153" s="275"/>
      <c r="Q153" s="275"/>
      <c r="R153" s="275"/>
      <c r="S153" s="275"/>
      <c r="T153" s="27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7" t="s">
        <v>181</v>
      </c>
      <c r="AU153" s="277" t="s">
        <v>83</v>
      </c>
      <c r="AV153" s="14" t="s">
        <v>81</v>
      </c>
      <c r="AW153" s="14" t="s">
        <v>31</v>
      </c>
      <c r="AX153" s="14" t="s">
        <v>74</v>
      </c>
      <c r="AY153" s="277" t="s">
        <v>158</v>
      </c>
    </row>
    <row r="154" s="14" customFormat="1">
      <c r="A154" s="14"/>
      <c r="B154" s="268"/>
      <c r="C154" s="269"/>
      <c r="D154" s="258" t="s">
        <v>181</v>
      </c>
      <c r="E154" s="270" t="s">
        <v>1</v>
      </c>
      <c r="F154" s="271" t="s">
        <v>228</v>
      </c>
      <c r="G154" s="269"/>
      <c r="H154" s="270" t="s">
        <v>1</v>
      </c>
      <c r="I154" s="272"/>
      <c r="J154" s="269"/>
      <c r="K154" s="269"/>
      <c r="L154" s="273"/>
      <c r="M154" s="274"/>
      <c r="N154" s="275"/>
      <c r="O154" s="275"/>
      <c r="P154" s="275"/>
      <c r="Q154" s="275"/>
      <c r="R154" s="275"/>
      <c r="S154" s="275"/>
      <c r="T154" s="27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7" t="s">
        <v>181</v>
      </c>
      <c r="AU154" s="277" t="s">
        <v>83</v>
      </c>
      <c r="AV154" s="14" t="s">
        <v>81</v>
      </c>
      <c r="AW154" s="14" t="s">
        <v>31</v>
      </c>
      <c r="AX154" s="14" t="s">
        <v>74</v>
      </c>
      <c r="AY154" s="277" t="s">
        <v>158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81</v>
      </c>
      <c r="G155" s="257"/>
      <c r="H155" s="261">
        <v>1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12" customFormat="1" ht="22.8" customHeight="1">
      <c r="A156" s="12"/>
      <c r="B156" s="227"/>
      <c r="C156" s="228"/>
      <c r="D156" s="229" t="s">
        <v>73</v>
      </c>
      <c r="E156" s="241" t="s">
        <v>229</v>
      </c>
      <c r="F156" s="241" t="s">
        <v>230</v>
      </c>
      <c r="G156" s="228"/>
      <c r="H156" s="228"/>
      <c r="I156" s="231"/>
      <c r="J156" s="242">
        <f>BK156</f>
        <v>0</v>
      </c>
      <c r="K156" s="228"/>
      <c r="L156" s="233"/>
      <c r="M156" s="234"/>
      <c r="N156" s="235"/>
      <c r="O156" s="235"/>
      <c r="P156" s="236">
        <f>SUM(P157:P158)</f>
        <v>0</v>
      </c>
      <c r="Q156" s="235"/>
      <c r="R156" s="236">
        <f>SUM(R157:R158)</f>
        <v>0</v>
      </c>
      <c r="S156" s="235"/>
      <c r="T156" s="237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157</v>
      </c>
      <c r="AT156" s="239" t="s">
        <v>73</v>
      </c>
      <c r="AU156" s="239" t="s">
        <v>81</v>
      </c>
      <c r="AY156" s="238" t="s">
        <v>158</v>
      </c>
      <c r="BK156" s="240">
        <f>SUM(BK157:BK158)</f>
        <v>0</v>
      </c>
    </row>
    <row r="157" s="2" customFormat="1" ht="33" customHeight="1">
      <c r="A157" s="38"/>
      <c r="B157" s="39"/>
      <c r="C157" s="243" t="s">
        <v>8</v>
      </c>
      <c r="D157" s="243" t="s">
        <v>161</v>
      </c>
      <c r="E157" s="244" t="s">
        <v>231</v>
      </c>
      <c r="F157" s="245" t="s">
        <v>232</v>
      </c>
      <c r="G157" s="246" t="s">
        <v>164</v>
      </c>
      <c r="H157" s="247">
        <v>1</v>
      </c>
      <c r="I157" s="248"/>
      <c r="J157" s="249">
        <f>ROUND(I157*H157,2)</f>
        <v>0</v>
      </c>
      <c r="K157" s="245" t="s">
        <v>1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165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165</v>
      </c>
      <c r="BM157" s="254" t="s">
        <v>233</v>
      </c>
    </row>
    <row r="158" s="2" customFormat="1" ht="21.75" customHeight="1">
      <c r="A158" s="38"/>
      <c r="B158" s="39"/>
      <c r="C158" s="243" t="s">
        <v>234</v>
      </c>
      <c r="D158" s="243" t="s">
        <v>161</v>
      </c>
      <c r="E158" s="244" t="s">
        <v>235</v>
      </c>
      <c r="F158" s="245" t="s">
        <v>236</v>
      </c>
      <c r="G158" s="246" t="s">
        <v>237</v>
      </c>
      <c r="H158" s="247">
        <v>2</v>
      </c>
      <c r="I158" s="248"/>
      <c r="J158" s="249">
        <f>ROUND(I158*H158,2)</f>
        <v>0</v>
      </c>
      <c r="K158" s="245" t="s">
        <v>1</v>
      </c>
      <c r="L158" s="44"/>
      <c r="M158" s="278" t="s">
        <v>1</v>
      </c>
      <c r="N158" s="279" t="s">
        <v>39</v>
      </c>
      <c r="O158" s="280"/>
      <c r="P158" s="281">
        <f>O158*H158</f>
        <v>0</v>
      </c>
      <c r="Q158" s="281">
        <v>0</v>
      </c>
      <c r="R158" s="281">
        <f>Q158*H158</f>
        <v>0</v>
      </c>
      <c r="S158" s="281">
        <v>0</v>
      </c>
      <c r="T158" s="28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165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165</v>
      </c>
      <c r="BM158" s="254" t="s">
        <v>238</v>
      </c>
    </row>
    <row r="159" s="2" customFormat="1" ht="6.96" customHeight="1">
      <c r="A159" s="38"/>
      <c r="B159" s="66"/>
      <c r="C159" s="67"/>
      <c r="D159" s="67"/>
      <c r="E159" s="67"/>
      <c r="F159" s="67"/>
      <c r="G159" s="67"/>
      <c r="H159" s="67"/>
      <c r="I159" s="192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sheet="1" autoFilter="0" formatColumns="0" formatRows="0" objects="1" scenarios="1" spinCount="100000" saltValue="tqjDqT3409lO/k0l+w5t/RteUOciOkLoS/vwQcrYKsV1SOLLMG77B/niBo/SJNhEm/7fYOO147Lj3f2aXNoCxA==" hashValue="Vj5zhtsQ6mEI8KCt4R7cQIhVgH36HdOg38/otnYIFN1uzapUPFgXmGWHNo+nZdQaBtGJftV+k9dUlyXJJQNmqA==" algorithmName="SHA-512" password="CC35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239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240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ROUND((SUM(BE128:BE471)),  2)</f>
        <v>0</v>
      </c>
      <c r="G35" s="38"/>
      <c r="H35" s="38"/>
      <c r="I35" s="171">
        <v>0.20999999999999999</v>
      </c>
      <c r="J35" s="170">
        <f>ROUND(((SUM(BE128:BE471))*I35),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ROUND((SUM(BF128:BF471)),  2)</f>
        <v>0</v>
      </c>
      <c r="G36" s="38"/>
      <c r="H36" s="38"/>
      <c r="I36" s="171">
        <v>0.14999999999999999</v>
      </c>
      <c r="J36" s="170">
        <f>ROUND(((SUM(BF128:BF471))*I36),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ROUND((SUM(BG128:BG471)),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ROUND((SUM(BH128:BH471)),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ROUND((SUM(BI128:BI471)),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239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131.2 - SO 131.2 - Komunikace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J129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244</v>
      </c>
      <c r="E101" s="211"/>
      <c r="F101" s="211"/>
      <c r="G101" s="211"/>
      <c r="H101" s="211"/>
      <c r="I101" s="212"/>
      <c r="J101" s="213">
        <f>J224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245</v>
      </c>
      <c r="E102" s="211"/>
      <c r="F102" s="211"/>
      <c r="G102" s="211"/>
      <c r="H102" s="211"/>
      <c r="I102" s="212"/>
      <c r="J102" s="213">
        <f>J232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246</v>
      </c>
      <c r="E103" s="211"/>
      <c r="F103" s="211"/>
      <c r="G103" s="211"/>
      <c r="H103" s="211"/>
      <c r="I103" s="212"/>
      <c r="J103" s="213">
        <f>J269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247</v>
      </c>
      <c r="E104" s="211"/>
      <c r="F104" s="211"/>
      <c r="G104" s="211"/>
      <c r="H104" s="211"/>
      <c r="I104" s="212"/>
      <c r="J104" s="213">
        <f>J293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248</v>
      </c>
      <c r="E105" s="211"/>
      <c r="F105" s="211"/>
      <c r="G105" s="211"/>
      <c r="H105" s="211"/>
      <c r="I105" s="212"/>
      <c r="J105" s="213">
        <f>J449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9"/>
      <c r="C106" s="133"/>
      <c r="D106" s="210" t="s">
        <v>249</v>
      </c>
      <c r="E106" s="211"/>
      <c r="F106" s="211"/>
      <c r="G106" s="211"/>
      <c r="H106" s="211"/>
      <c r="I106" s="212"/>
      <c r="J106" s="213">
        <f>J470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192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195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142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23.25" customHeight="1">
      <c r="A116" s="38"/>
      <c r="B116" s="39"/>
      <c r="C116" s="40"/>
      <c r="D116" s="40"/>
      <c r="E116" s="196" t="str">
        <f>E7</f>
        <v>Na Slupi, Jaromírova, Křesomyslova, Praha 4, č. akce 999066/3, úsek most ČD - Bělehradská, 3. etapa</v>
      </c>
      <c r="F116" s="32"/>
      <c r="G116" s="32"/>
      <c r="H116" s="32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128</v>
      </c>
      <c r="D117" s="22"/>
      <c r="E117" s="22"/>
      <c r="F117" s="22"/>
      <c r="G117" s="22"/>
      <c r="H117" s="22"/>
      <c r="I117" s="146"/>
      <c r="J117" s="22"/>
      <c r="K117" s="22"/>
      <c r="L117" s="20"/>
    </row>
    <row r="118" s="2" customFormat="1" ht="16.5" customHeight="1">
      <c r="A118" s="38"/>
      <c r="B118" s="39"/>
      <c r="C118" s="40"/>
      <c r="D118" s="40"/>
      <c r="E118" s="196" t="s">
        <v>239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130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E11</f>
        <v>SO 131.2 - SO 131.2 - Komunikace Křesomyslova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21</v>
      </c>
      <c r="D122" s="40"/>
      <c r="E122" s="40"/>
      <c r="F122" s="27" t="str">
        <f>F14</f>
        <v xml:space="preserve"> </v>
      </c>
      <c r="G122" s="40"/>
      <c r="H122" s="40"/>
      <c r="I122" s="156" t="s">
        <v>23</v>
      </c>
      <c r="J122" s="79" t="str">
        <f>IF(J14="","",J14)</f>
        <v>26. 8. 2019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25</v>
      </c>
      <c r="D124" s="40"/>
      <c r="E124" s="40"/>
      <c r="F124" s="27" t="str">
        <f>E17</f>
        <v xml:space="preserve"> </v>
      </c>
      <c r="G124" s="40"/>
      <c r="H124" s="40"/>
      <c r="I124" s="156" t="s">
        <v>30</v>
      </c>
      <c r="J124" s="36" t="str">
        <f>E23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156" t="s">
        <v>32</v>
      </c>
      <c r="J125" s="36" t="str">
        <f>E26</f>
        <v>Ing. Neudert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215"/>
      <c r="B127" s="216"/>
      <c r="C127" s="217" t="s">
        <v>143</v>
      </c>
      <c r="D127" s="218" t="s">
        <v>59</v>
      </c>
      <c r="E127" s="218" t="s">
        <v>55</v>
      </c>
      <c r="F127" s="218" t="s">
        <v>56</v>
      </c>
      <c r="G127" s="218" t="s">
        <v>144</v>
      </c>
      <c r="H127" s="218" t="s">
        <v>145</v>
      </c>
      <c r="I127" s="219" t="s">
        <v>146</v>
      </c>
      <c r="J127" s="218" t="s">
        <v>133</v>
      </c>
      <c r="K127" s="220" t="s">
        <v>147</v>
      </c>
      <c r="L127" s="221"/>
      <c r="M127" s="100" t="s">
        <v>1</v>
      </c>
      <c r="N127" s="101" t="s">
        <v>38</v>
      </c>
      <c r="O127" s="101" t="s">
        <v>148</v>
      </c>
      <c r="P127" s="101" t="s">
        <v>149</v>
      </c>
      <c r="Q127" s="101" t="s">
        <v>150</v>
      </c>
      <c r="R127" s="101" t="s">
        <v>151</v>
      </c>
      <c r="S127" s="101" t="s">
        <v>152</v>
      </c>
      <c r="T127" s="102" t="s">
        <v>153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="2" customFormat="1" ht="22.8" customHeight="1">
      <c r="A128" s="38"/>
      <c r="B128" s="39"/>
      <c r="C128" s="107" t="s">
        <v>154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</f>
        <v>0</v>
      </c>
      <c r="Q128" s="104"/>
      <c r="R128" s="224">
        <f>R129</f>
        <v>3657.2942387999992</v>
      </c>
      <c r="S128" s="104"/>
      <c r="T128" s="225">
        <f>T129</f>
        <v>2133.39563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73</v>
      </c>
      <c r="AU128" s="17" t="s">
        <v>135</v>
      </c>
      <c r="BK128" s="226">
        <f>BK129</f>
        <v>0</v>
      </c>
    </row>
    <row r="129" s="12" customFormat="1" ht="25.92" customHeight="1">
      <c r="A129" s="12"/>
      <c r="B129" s="227"/>
      <c r="C129" s="228"/>
      <c r="D129" s="229" t="s">
        <v>73</v>
      </c>
      <c r="E129" s="230" t="s">
        <v>250</v>
      </c>
      <c r="F129" s="230" t="s">
        <v>251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P130+P131+P224+P232+P269+P293+P449+P470</f>
        <v>0</v>
      </c>
      <c r="Q129" s="235"/>
      <c r="R129" s="236">
        <f>R130+R131+R224+R232+R269+R293+R449+R470</f>
        <v>3657.2942387999992</v>
      </c>
      <c r="S129" s="235"/>
      <c r="T129" s="237">
        <f>T130+T131+T224+T232+T269+T293+T449+T470</f>
        <v>2133.39563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81</v>
      </c>
      <c r="AT129" s="239" t="s">
        <v>73</v>
      </c>
      <c r="AU129" s="239" t="s">
        <v>74</v>
      </c>
      <c r="AY129" s="238" t="s">
        <v>158</v>
      </c>
      <c r="BK129" s="240">
        <f>BK130+BK131+BK224+BK232+BK269+BK293+BK449+BK470</f>
        <v>0</v>
      </c>
    </row>
    <row r="130" s="2" customFormat="1" ht="21.75" customHeight="1">
      <c r="A130" s="38"/>
      <c r="B130" s="39"/>
      <c r="C130" s="243" t="s">
        <v>81</v>
      </c>
      <c r="D130" s="243" t="s">
        <v>161</v>
      </c>
      <c r="E130" s="244" t="s">
        <v>252</v>
      </c>
      <c r="F130" s="245" t="s">
        <v>253</v>
      </c>
      <c r="G130" s="246" t="s">
        <v>254</v>
      </c>
      <c r="H130" s="247">
        <v>60</v>
      </c>
      <c r="I130" s="248"/>
      <c r="J130" s="249">
        <f>ROUND(I130*H130,2)</f>
        <v>0</v>
      </c>
      <c r="K130" s="245" t="s">
        <v>1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170</v>
      </c>
      <c r="AT130" s="254" t="s">
        <v>161</v>
      </c>
      <c r="AU130" s="254" t="s">
        <v>81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170</v>
      </c>
      <c r="BM130" s="254" t="s">
        <v>255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SUM(P132:P223)</f>
        <v>0</v>
      </c>
      <c r="Q131" s="235"/>
      <c r="R131" s="236">
        <f>SUM(R132:R223)</f>
        <v>2448.3869109999996</v>
      </c>
      <c r="S131" s="235"/>
      <c r="T131" s="237">
        <f>SUM(T132:T223)</f>
        <v>2131.79763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SUM(BK132:BK223)</f>
        <v>0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257</v>
      </c>
      <c r="F132" s="245" t="s">
        <v>258</v>
      </c>
      <c r="G132" s="246" t="s">
        <v>259</v>
      </c>
      <c r="H132" s="247">
        <v>263.10000000000002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0.26000000000000001</v>
      </c>
      <c r="T132" s="253">
        <f>S132*H132</f>
        <v>68.406000000000006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261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262</v>
      </c>
      <c r="G133" s="257"/>
      <c r="H133" s="261">
        <v>263.10000000000002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2" customFormat="1" ht="21.75" customHeight="1">
      <c r="A134" s="38"/>
      <c r="B134" s="39"/>
      <c r="C134" s="243" t="s">
        <v>177</v>
      </c>
      <c r="D134" s="243" t="s">
        <v>161</v>
      </c>
      <c r="E134" s="244" t="s">
        <v>263</v>
      </c>
      <c r="F134" s="245" t="s">
        <v>264</v>
      </c>
      <c r="G134" s="246" t="s">
        <v>259</v>
      </c>
      <c r="H134" s="247">
        <v>365.88999999999999</v>
      </c>
      <c r="I134" s="248"/>
      <c r="J134" s="249">
        <f>ROUND(I134*H134,2)</f>
        <v>0</v>
      </c>
      <c r="K134" s="245" t="s">
        <v>260</v>
      </c>
      <c r="L134" s="44"/>
      <c r="M134" s="250" t="s">
        <v>1</v>
      </c>
      <c r="N134" s="251" t="s">
        <v>39</v>
      </c>
      <c r="O134" s="91"/>
      <c r="P134" s="252">
        <f>O134*H134</f>
        <v>0</v>
      </c>
      <c r="Q134" s="252">
        <v>0</v>
      </c>
      <c r="R134" s="252">
        <f>Q134*H134</f>
        <v>0</v>
      </c>
      <c r="S134" s="252">
        <v>0.41699999999999998</v>
      </c>
      <c r="T134" s="253">
        <f>S134*H134</f>
        <v>152.57612999999998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4" t="s">
        <v>170</v>
      </c>
      <c r="AT134" s="254" t="s">
        <v>161</v>
      </c>
      <c r="AU134" s="254" t="s">
        <v>83</v>
      </c>
      <c r="AY134" s="17" t="s">
        <v>158</v>
      </c>
      <c r="BE134" s="255">
        <f>IF(N134="základní",J134,0)</f>
        <v>0</v>
      </c>
      <c r="BF134" s="255">
        <f>IF(N134="snížená",J134,0)</f>
        <v>0</v>
      </c>
      <c r="BG134" s="255">
        <f>IF(N134="zákl. přenesená",J134,0)</f>
        <v>0</v>
      </c>
      <c r="BH134" s="255">
        <f>IF(N134="sníž. přenesená",J134,0)</f>
        <v>0</v>
      </c>
      <c r="BI134" s="255">
        <f>IF(N134="nulová",J134,0)</f>
        <v>0</v>
      </c>
      <c r="BJ134" s="17" t="s">
        <v>81</v>
      </c>
      <c r="BK134" s="255">
        <f>ROUND(I134*H134,2)</f>
        <v>0</v>
      </c>
      <c r="BL134" s="17" t="s">
        <v>170</v>
      </c>
      <c r="BM134" s="254" t="s">
        <v>265</v>
      </c>
    </row>
    <row r="135" s="13" customFormat="1">
      <c r="A135" s="13"/>
      <c r="B135" s="256"/>
      <c r="C135" s="257"/>
      <c r="D135" s="258" t="s">
        <v>181</v>
      </c>
      <c r="E135" s="259" t="s">
        <v>1</v>
      </c>
      <c r="F135" s="260" t="s">
        <v>266</v>
      </c>
      <c r="G135" s="257"/>
      <c r="H135" s="261">
        <v>105.41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181</v>
      </c>
      <c r="AU135" s="267" t="s">
        <v>83</v>
      </c>
      <c r="AV135" s="13" t="s">
        <v>83</v>
      </c>
      <c r="AW135" s="13" t="s">
        <v>31</v>
      </c>
      <c r="AX135" s="13" t="s">
        <v>74</v>
      </c>
      <c r="AY135" s="267" t="s">
        <v>158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267</v>
      </c>
      <c r="G136" s="257"/>
      <c r="H136" s="261">
        <v>130.24000000000001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74</v>
      </c>
      <c r="AY136" s="267" t="s">
        <v>158</v>
      </c>
    </row>
    <row r="137" s="13" customFormat="1">
      <c r="A137" s="13"/>
      <c r="B137" s="256"/>
      <c r="C137" s="257"/>
      <c r="D137" s="258" t="s">
        <v>181</v>
      </c>
      <c r="E137" s="259" t="s">
        <v>1</v>
      </c>
      <c r="F137" s="260" t="s">
        <v>268</v>
      </c>
      <c r="G137" s="257"/>
      <c r="H137" s="261">
        <v>130.24000000000001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181</v>
      </c>
      <c r="AU137" s="267" t="s">
        <v>83</v>
      </c>
      <c r="AV137" s="13" t="s">
        <v>83</v>
      </c>
      <c r="AW137" s="13" t="s">
        <v>31</v>
      </c>
      <c r="AX137" s="13" t="s">
        <v>74</v>
      </c>
      <c r="AY137" s="267" t="s">
        <v>158</v>
      </c>
    </row>
    <row r="138" s="15" customFormat="1">
      <c r="A138" s="15"/>
      <c r="B138" s="283"/>
      <c r="C138" s="284"/>
      <c r="D138" s="258" t="s">
        <v>181</v>
      </c>
      <c r="E138" s="285" t="s">
        <v>1</v>
      </c>
      <c r="F138" s="286" t="s">
        <v>269</v>
      </c>
      <c r="G138" s="284"/>
      <c r="H138" s="287">
        <v>365.88999999999999</v>
      </c>
      <c r="I138" s="288"/>
      <c r="J138" s="284"/>
      <c r="K138" s="284"/>
      <c r="L138" s="289"/>
      <c r="M138" s="290"/>
      <c r="N138" s="291"/>
      <c r="O138" s="291"/>
      <c r="P138" s="291"/>
      <c r="Q138" s="291"/>
      <c r="R138" s="291"/>
      <c r="S138" s="291"/>
      <c r="T138" s="29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93" t="s">
        <v>181</v>
      </c>
      <c r="AU138" s="293" t="s">
        <v>83</v>
      </c>
      <c r="AV138" s="15" t="s">
        <v>170</v>
      </c>
      <c r="AW138" s="15" t="s">
        <v>31</v>
      </c>
      <c r="AX138" s="15" t="s">
        <v>81</v>
      </c>
      <c r="AY138" s="293" t="s">
        <v>158</v>
      </c>
    </row>
    <row r="139" s="2" customFormat="1" ht="21.75" customHeight="1">
      <c r="A139" s="38"/>
      <c r="B139" s="39"/>
      <c r="C139" s="243" t="s">
        <v>170</v>
      </c>
      <c r="D139" s="243" t="s">
        <v>161</v>
      </c>
      <c r="E139" s="244" t="s">
        <v>270</v>
      </c>
      <c r="F139" s="245" t="s">
        <v>271</v>
      </c>
      <c r="G139" s="246" t="s">
        <v>259</v>
      </c>
      <c r="H139" s="247">
        <v>118.55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6.0000000000000002E-05</v>
      </c>
      <c r="R139" s="252">
        <f>Q139*H139</f>
        <v>0.0071130000000000004</v>
      </c>
      <c r="S139" s="252">
        <v>0.128</v>
      </c>
      <c r="T139" s="253">
        <f>S139*H139</f>
        <v>15.1744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272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273</v>
      </c>
      <c r="G140" s="257"/>
      <c r="H140" s="261">
        <v>118.55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157</v>
      </c>
      <c r="D141" s="243" t="s">
        <v>161</v>
      </c>
      <c r="E141" s="244" t="s">
        <v>274</v>
      </c>
      <c r="F141" s="245" t="s">
        <v>275</v>
      </c>
      <c r="G141" s="246" t="s">
        <v>259</v>
      </c>
      <c r="H141" s="247">
        <v>3276.9000000000001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0.00022000000000000001</v>
      </c>
      <c r="R141" s="252">
        <f>Q141*H141</f>
        <v>0.72091800000000006</v>
      </c>
      <c r="S141" s="252">
        <v>0.51200000000000001</v>
      </c>
      <c r="T141" s="253">
        <f>S141*H141</f>
        <v>1677.7728000000002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276</v>
      </c>
    </row>
    <row r="142" s="13" customFormat="1">
      <c r="A142" s="13"/>
      <c r="B142" s="256"/>
      <c r="C142" s="257"/>
      <c r="D142" s="258" t="s">
        <v>181</v>
      </c>
      <c r="E142" s="259" t="s">
        <v>1</v>
      </c>
      <c r="F142" s="260" t="s">
        <v>277</v>
      </c>
      <c r="G142" s="257"/>
      <c r="H142" s="261">
        <v>3276.9000000000001</v>
      </c>
      <c r="I142" s="262"/>
      <c r="J142" s="257"/>
      <c r="K142" s="257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181</v>
      </c>
      <c r="AU142" s="267" t="s">
        <v>83</v>
      </c>
      <c r="AV142" s="13" t="s">
        <v>83</v>
      </c>
      <c r="AW142" s="13" t="s">
        <v>31</v>
      </c>
      <c r="AX142" s="13" t="s">
        <v>81</v>
      </c>
      <c r="AY142" s="267" t="s">
        <v>158</v>
      </c>
    </row>
    <row r="143" s="2" customFormat="1" ht="16.5" customHeight="1">
      <c r="A143" s="38"/>
      <c r="B143" s="39"/>
      <c r="C143" s="243" t="s">
        <v>182</v>
      </c>
      <c r="D143" s="243" t="s">
        <v>161</v>
      </c>
      <c r="E143" s="244" t="s">
        <v>278</v>
      </c>
      <c r="F143" s="245" t="s">
        <v>279</v>
      </c>
      <c r="G143" s="246" t="s">
        <v>280</v>
      </c>
      <c r="H143" s="247">
        <v>751.26999999999998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0.28999999999999998</v>
      </c>
      <c r="T143" s="253">
        <f>S143*H143</f>
        <v>217.86829999999998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281</v>
      </c>
    </row>
    <row r="144" s="2" customFormat="1" ht="21.75" customHeight="1">
      <c r="A144" s="38"/>
      <c r="B144" s="39"/>
      <c r="C144" s="243" t="s">
        <v>186</v>
      </c>
      <c r="D144" s="243" t="s">
        <v>161</v>
      </c>
      <c r="E144" s="244" t="s">
        <v>282</v>
      </c>
      <c r="F144" s="245" t="s">
        <v>283</v>
      </c>
      <c r="G144" s="246" t="s">
        <v>284</v>
      </c>
      <c r="H144" s="247">
        <v>56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285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286</v>
      </c>
      <c r="G145" s="257"/>
      <c r="H145" s="261">
        <v>56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81</v>
      </c>
      <c r="AY145" s="267" t="s">
        <v>158</v>
      </c>
    </row>
    <row r="146" s="2" customFormat="1" ht="21.75" customHeight="1">
      <c r="A146" s="38"/>
      <c r="B146" s="39"/>
      <c r="C146" s="243" t="s">
        <v>190</v>
      </c>
      <c r="D146" s="243" t="s">
        <v>161</v>
      </c>
      <c r="E146" s="244" t="s">
        <v>287</v>
      </c>
      <c r="F146" s="245" t="s">
        <v>288</v>
      </c>
      <c r="G146" s="246" t="s">
        <v>289</v>
      </c>
      <c r="H146" s="247">
        <v>7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290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291</v>
      </c>
      <c r="G147" s="257"/>
      <c r="H147" s="261">
        <v>7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21.75" customHeight="1">
      <c r="A148" s="38"/>
      <c r="B148" s="39"/>
      <c r="C148" s="243" t="s">
        <v>195</v>
      </c>
      <c r="D148" s="243" t="s">
        <v>161</v>
      </c>
      <c r="E148" s="244" t="s">
        <v>292</v>
      </c>
      <c r="F148" s="245" t="s">
        <v>293</v>
      </c>
      <c r="G148" s="246" t="s">
        <v>294</v>
      </c>
      <c r="H148" s="247">
        <v>592.41600000000005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295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296</v>
      </c>
      <c r="G149" s="257"/>
      <c r="H149" s="261">
        <v>592.41600000000005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201</v>
      </c>
      <c r="D150" s="243" t="s">
        <v>161</v>
      </c>
      <c r="E150" s="244" t="s">
        <v>297</v>
      </c>
      <c r="F150" s="245" t="s">
        <v>298</v>
      </c>
      <c r="G150" s="246" t="s">
        <v>294</v>
      </c>
      <c r="H150" s="247">
        <v>1288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170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170</v>
      </c>
      <c r="BM150" s="254" t="s">
        <v>299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300</v>
      </c>
      <c r="G151" s="257"/>
      <c r="H151" s="261">
        <v>1288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21.75" customHeight="1">
      <c r="A152" s="38"/>
      <c r="B152" s="39"/>
      <c r="C152" s="243" t="s">
        <v>206</v>
      </c>
      <c r="D152" s="243" t="s">
        <v>161</v>
      </c>
      <c r="E152" s="244" t="s">
        <v>297</v>
      </c>
      <c r="F152" s="245" t="s">
        <v>298</v>
      </c>
      <c r="G152" s="246" t="s">
        <v>294</v>
      </c>
      <c r="H152" s="247">
        <v>1465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301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302</v>
      </c>
      <c r="G153" s="257"/>
      <c r="H153" s="261">
        <v>1465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81</v>
      </c>
      <c r="AY153" s="267" t="s">
        <v>158</v>
      </c>
    </row>
    <row r="154" s="2" customFormat="1" ht="21.75" customHeight="1">
      <c r="A154" s="38"/>
      <c r="B154" s="39"/>
      <c r="C154" s="243" t="s">
        <v>212</v>
      </c>
      <c r="D154" s="243" t="s">
        <v>161</v>
      </c>
      <c r="E154" s="244" t="s">
        <v>303</v>
      </c>
      <c r="F154" s="245" t="s">
        <v>304</v>
      </c>
      <c r="G154" s="246" t="s">
        <v>294</v>
      </c>
      <c r="H154" s="247">
        <v>386.39999999999998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170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170</v>
      </c>
      <c r="BM154" s="254" t="s">
        <v>305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306</v>
      </c>
      <c r="G155" s="257"/>
      <c r="H155" s="261">
        <v>386.39999999999998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2" customFormat="1" ht="21.75" customHeight="1">
      <c r="A156" s="38"/>
      <c r="B156" s="39"/>
      <c r="C156" s="243" t="s">
        <v>215</v>
      </c>
      <c r="D156" s="243" t="s">
        <v>161</v>
      </c>
      <c r="E156" s="244" t="s">
        <v>303</v>
      </c>
      <c r="F156" s="245" t="s">
        <v>304</v>
      </c>
      <c r="G156" s="246" t="s">
        <v>294</v>
      </c>
      <c r="H156" s="247">
        <v>439.5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170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170</v>
      </c>
      <c r="BM156" s="254" t="s">
        <v>307</v>
      </c>
    </row>
    <row r="157" s="13" customFormat="1">
      <c r="A157" s="13"/>
      <c r="B157" s="256"/>
      <c r="C157" s="257"/>
      <c r="D157" s="258" t="s">
        <v>181</v>
      </c>
      <c r="E157" s="259" t="s">
        <v>1</v>
      </c>
      <c r="F157" s="260" t="s">
        <v>308</v>
      </c>
      <c r="G157" s="257"/>
      <c r="H157" s="261">
        <v>439.5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181</v>
      </c>
      <c r="AU157" s="267" t="s">
        <v>83</v>
      </c>
      <c r="AV157" s="13" t="s">
        <v>83</v>
      </c>
      <c r="AW157" s="13" t="s">
        <v>31</v>
      </c>
      <c r="AX157" s="13" t="s">
        <v>81</v>
      </c>
      <c r="AY157" s="267" t="s">
        <v>158</v>
      </c>
    </row>
    <row r="158" s="2" customFormat="1" ht="21.75" customHeight="1">
      <c r="A158" s="38"/>
      <c r="B158" s="39"/>
      <c r="C158" s="243" t="s">
        <v>223</v>
      </c>
      <c r="D158" s="243" t="s">
        <v>161</v>
      </c>
      <c r="E158" s="244" t="s">
        <v>309</v>
      </c>
      <c r="F158" s="245" t="s">
        <v>310</v>
      </c>
      <c r="G158" s="246" t="s">
        <v>294</v>
      </c>
      <c r="H158" s="247">
        <v>225.72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170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170</v>
      </c>
      <c r="BM158" s="254" t="s">
        <v>311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312</v>
      </c>
      <c r="G159" s="257"/>
      <c r="H159" s="261">
        <v>225.72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21.75" customHeight="1">
      <c r="A160" s="38"/>
      <c r="B160" s="39"/>
      <c r="C160" s="243" t="s">
        <v>8</v>
      </c>
      <c r="D160" s="243" t="s">
        <v>161</v>
      </c>
      <c r="E160" s="244" t="s">
        <v>313</v>
      </c>
      <c r="F160" s="245" t="s">
        <v>314</v>
      </c>
      <c r="G160" s="246" t="s">
        <v>294</v>
      </c>
      <c r="H160" s="247">
        <v>67.715999999999994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315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316</v>
      </c>
      <c r="G161" s="257"/>
      <c r="H161" s="261">
        <v>67.715999999999994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81</v>
      </c>
      <c r="AY161" s="267" t="s">
        <v>158</v>
      </c>
    </row>
    <row r="162" s="2" customFormat="1" ht="21.75" customHeight="1">
      <c r="A162" s="38"/>
      <c r="B162" s="39"/>
      <c r="C162" s="243" t="s">
        <v>234</v>
      </c>
      <c r="D162" s="243" t="s">
        <v>161</v>
      </c>
      <c r="E162" s="244" t="s">
        <v>317</v>
      </c>
      <c r="F162" s="245" t="s">
        <v>318</v>
      </c>
      <c r="G162" s="246" t="s">
        <v>294</v>
      </c>
      <c r="H162" s="247">
        <v>230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170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170</v>
      </c>
      <c r="BM162" s="254" t="s">
        <v>319</v>
      </c>
    </row>
    <row r="163" s="13" customFormat="1">
      <c r="A163" s="13"/>
      <c r="B163" s="256"/>
      <c r="C163" s="257"/>
      <c r="D163" s="258" t="s">
        <v>181</v>
      </c>
      <c r="E163" s="259" t="s">
        <v>1</v>
      </c>
      <c r="F163" s="260" t="s">
        <v>320</v>
      </c>
      <c r="G163" s="257"/>
      <c r="H163" s="261">
        <v>230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181</v>
      </c>
      <c r="AU163" s="267" t="s">
        <v>83</v>
      </c>
      <c r="AV163" s="13" t="s">
        <v>83</v>
      </c>
      <c r="AW163" s="13" t="s">
        <v>31</v>
      </c>
      <c r="AX163" s="13" t="s">
        <v>81</v>
      </c>
      <c r="AY163" s="267" t="s">
        <v>158</v>
      </c>
    </row>
    <row r="164" s="2" customFormat="1" ht="21.75" customHeight="1">
      <c r="A164" s="38"/>
      <c r="B164" s="39"/>
      <c r="C164" s="243" t="s">
        <v>321</v>
      </c>
      <c r="D164" s="243" t="s">
        <v>161</v>
      </c>
      <c r="E164" s="244" t="s">
        <v>322</v>
      </c>
      <c r="F164" s="245" t="s">
        <v>323</v>
      </c>
      <c r="G164" s="246" t="s">
        <v>294</v>
      </c>
      <c r="H164" s="247">
        <v>69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170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170</v>
      </c>
      <c r="BM164" s="254" t="s">
        <v>324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325</v>
      </c>
      <c r="G165" s="257"/>
      <c r="H165" s="261">
        <v>69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16.5" customHeight="1">
      <c r="A166" s="38"/>
      <c r="B166" s="39"/>
      <c r="C166" s="243" t="s">
        <v>326</v>
      </c>
      <c r="D166" s="243" t="s">
        <v>161</v>
      </c>
      <c r="E166" s="244" t="s">
        <v>327</v>
      </c>
      <c r="F166" s="245" t="s">
        <v>328</v>
      </c>
      <c r="G166" s="246" t="s">
        <v>294</v>
      </c>
      <c r="H166" s="247">
        <v>54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170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170</v>
      </c>
      <c r="BM166" s="254" t="s">
        <v>329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330</v>
      </c>
      <c r="G167" s="257"/>
      <c r="H167" s="261">
        <v>54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331</v>
      </c>
      <c r="D168" s="243" t="s">
        <v>161</v>
      </c>
      <c r="E168" s="244" t="s">
        <v>332</v>
      </c>
      <c r="F168" s="245" t="s">
        <v>333</v>
      </c>
      <c r="G168" s="246" t="s">
        <v>294</v>
      </c>
      <c r="H168" s="247">
        <v>16.199999999999999</v>
      </c>
      <c r="I168" s="248"/>
      <c r="J168" s="249">
        <f>ROUND(I168*H168,2)</f>
        <v>0</v>
      </c>
      <c r="K168" s="245" t="s">
        <v>260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170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170</v>
      </c>
      <c r="BM168" s="254" t="s">
        <v>334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335</v>
      </c>
      <c r="G169" s="257"/>
      <c r="H169" s="261">
        <v>16.199999999999999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16.5" customHeight="1">
      <c r="A170" s="38"/>
      <c r="B170" s="39"/>
      <c r="C170" s="243" t="s">
        <v>336</v>
      </c>
      <c r="D170" s="243" t="s">
        <v>161</v>
      </c>
      <c r="E170" s="244" t="s">
        <v>337</v>
      </c>
      <c r="F170" s="245" t="s">
        <v>338</v>
      </c>
      <c r="G170" s="246" t="s">
        <v>259</v>
      </c>
      <c r="H170" s="247">
        <v>368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0.00084000000000000003</v>
      </c>
      <c r="R170" s="252">
        <f>Q170*H170</f>
        <v>0.30912000000000001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170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170</v>
      </c>
      <c r="BM170" s="254" t="s">
        <v>339</v>
      </c>
    </row>
    <row r="171" s="13" customFormat="1">
      <c r="A171" s="13"/>
      <c r="B171" s="256"/>
      <c r="C171" s="257"/>
      <c r="D171" s="258" t="s">
        <v>181</v>
      </c>
      <c r="E171" s="259" t="s">
        <v>1</v>
      </c>
      <c r="F171" s="260" t="s">
        <v>340</v>
      </c>
      <c r="G171" s="257"/>
      <c r="H171" s="261">
        <v>368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181</v>
      </c>
      <c r="AU171" s="267" t="s">
        <v>83</v>
      </c>
      <c r="AV171" s="13" t="s">
        <v>83</v>
      </c>
      <c r="AW171" s="13" t="s">
        <v>31</v>
      </c>
      <c r="AX171" s="13" t="s">
        <v>81</v>
      </c>
      <c r="AY171" s="267" t="s">
        <v>158</v>
      </c>
    </row>
    <row r="172" s="2" customFormat="1" ht="21.75" customHeight="1">
      <c r="A172" s="38"/>
      <c r="B172" s="39"/>
      <c r="C172" s="243" t="s">
        <v>7</v>
      </c>
      <c r="D172" s="243" t="s">
        <v>161</v>
      </c>
      <c r="E172" s="244" t="s">
        <v>341</v>
      </c>
      <c r="F172" s="245" t="s">
        <v>342</v>
      </c>
      <c r="G172" s="246" t="s">
        <v>259</v>
      </c>
      <c r="H172" s="247">
        <v>368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343</v>
      </c>
    </row>
    <row r="173" s="2" customFormat="1" ht="16.5" customHeight="1">
      <c r="A173" s="38"/>
      <c r="B173" s="39"/>
      <c r="C173" s="243" t="s">
        <v>344</v>
      </c>
      <c r="D173" s="243" t="s">
        <v>161</v>
      </c>
      <c r="E173" s="244" t="s">
        <v>345</v>
      </c>
      <c r="F173" s="245" t="s">
        <v>346</v>
      </c>
      <c r="G173" s="246" t="s">
        <v>259</v>
      </c>
      <c r="H173" s="247">
        <v>72</v>
      </c>
      <c r="I173" s="248"/>
      <c r="J173" s="249">
        <f>ROUND(I173*H173,2)</f>
        <v>0</v>
      </c>
      <c r="K173" s="245" t="s">
        <v>260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0.0020799999999999998</v>
      </c>
      <c r="R173" s="252">
        <f>Q173*H173</f>
        <v>0.14975999999999998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170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170</v>
      </c>
      <c r="BM173" s="254" t="s">
        <v>347</v>
      </c>
    </row>
    <row r="174" s="13" customFormat="1">
      <c r="A174" s="13"/>
      <c r="B174" s="256"/>
      <c r="C174" s="257"/>
      <c r="D174" s="258" t="s">
        <v>181</v>
      </c>
      <c r="E174" s="259" t="s">
        <v>1</v>
      </c>
      <c r="F174" s="260" t="s">
        <v>348</v>
      </c>
      <c r="G174" s="257"/>
      <c r="H174" s="261">
        <v>72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181</v>
      </c>
      <c r="AU174" s="267" t="s">
        <v>83</v>
      </c>
      <c r="AV174" s="13" t="s">
        <v>83</v>
      </c>
      <c r="AW174" s="13" t="s">
        <v>31</v>
      </c>
      <c r="AX174" s="13" t="s">
        <v>81</v>
      </c>
      <c r="AY174" s="267" t="s">
        <v>158</v>
      </c>
    </row>
    <row r="175" s="2" customFormat="1" ht="21.75" customHeight="1">
      <c r="A175" s="38"/>
      <c r="B175" s="39"/>
      <c r="C175" s="243" t="s">
        <v>349</v>
      </c>
      <c r="D175" s="243" t="s">
        <v>161</v>
      </c>
      <c r="E175" s="244" t="s">
        <v>350</v>
      </c>
      <c r="F175" s="245" t="s">
        <v>351</v>
      </c>
      <c r="G175" s="246" t="s">
        <v>259</v>
      </c>
      <c r="H175" s="247">
        <v>72</v>
      </c>
      <c r="I175" s="248"/>
      <c r="J175" s="249">
        <f>ROUND(I175*H175,2)</f>
        <v>0</v>
      </c>
      <c r="K175" s="245" t="s">
        <v>260</v>
      </c>
      <c r="L175" s="44"/>
      <c r="M175" s="250" t="s">
        <v>1</v>
      </c>
      <c r="N175" s="251" t="s">
        <v>39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170</v>
      </c>
      <c r="AT175" s="254" t="s">
        <v>161</v>
      </c>
      <c r="AU175" s="254" t="s">
        <v>83</v>
      </c>
      <c r="AY175" s="17" t="s">
        <v>158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81</v>
      </c>
      <c r="BK175" s="255">
        <f>ROUND(I175*H175,2)</f>
        <v>0</v>
      </c>
      <c r="BL175" s="17" t="s">
        <v>170</v>
      </c>
      <c r="BM175" s="254" t="s">
        <v>352</v>
      </c>
    </row>
    <row r="176" s="2" customFormat="1" ht="16.5" customHeight="1">
      <c r="A176" s="38"/>
      <c r="B176" s="39"/>
      <c r="C176" s="243" t="s">
        <v>353</v>
      </c>
      <c r="D176" s="243" t="s">
        <v>161</v>
      </c>
      <c r="E176" s="244" t="s">
        <v>354</v>
      </c>
      <c r="F176" s="245" t="s">
        <v>355</v>
      </c>
      <c r="G176" s="246" t="s">
        <v>294</v>
      </c>
      <c r="H176" s="247">
        <v>1288</v>
      </c>
      <c r="I176" s="248"/>
      <c r="J176" s="249">
        <f>ROUND(I176*H176,2)</f>
        <v>0</v>
      </c>
      <c r="K176" s="245" t="s">
        <v>1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356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300</v>
      </c>
      <c r="G177" s="257"/>
      <c r="H177" s="261">
        <v>1288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43" t="s">
        <v>357</v>
      </c>
      <c r="D178" s="243" t="s">
        <v>161</v>
      </c>
      <c r="E178" s="244" t="s">
        <v>358</v>
      </c>
      <c r="F178" s="245" t="s">
        <v>359</v>
      </c>
      <c r="G178" s="246" t="s">
        <v>294</v>
      </c>
      <c r="H178" s="247">
        <v>1288</v>
      </c>
      <c r="I178" s="248"/>
      <c r="J178" s="249">
        <f>ROUND(I178*H178,2)</f>
        <v>0</v>
      </c>
      <c r="K178" s="245" t="s">
        <v>260</v>
      </c>
      <c r="L178" s="44"/>
      <c r="M178" s="250" t="s">
        <v>1</v>
      </c>
      <c r="N178" s="251" t="s">
        <v>39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170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170</v>
      </c>
      <c r="BM178" s="254" t="s">
        <v>360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300</v>
      </c>
      <c r="G179" s="257"/>
      <c r="H179" s="261">
        <v>1288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16.5" customHeight="1">
      <c r="A180" s="38"/>
      <c r="B180" s="39"/>
      <c r="C180" s="243" t="s">
        <v>361</v>
      </c>
      <c r="D180" s="243" t="s">
        <v>161</v>
      </c>
      <c r="E180" s="244" t="s">
        <v>354</v>
      </c>
      <c r="F180" s="245" t="s">
        <v>355</v>
      </c>
      <c r="G180" s="246" t="s">
        <v>294</v>
      </c>
      <c r="H180" s="247">
        <v>1974.72</v>
      </c>
      <c r="I180" s="248"/>
      <c r="J180" s="249">
        <f>ROUND(I180*H180,2)</f>
        <v>0</v>
      </c>
      <c r="K180" s="245" t="s">
        <v>1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170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170</v>
      </c>
      <c r="BM180" s="254" t="s">
        <v>362</v>
      </c>
    </row>
    <row r="181" s="13" customFormat="1">
      <c r="A181" s="13"/>
      <c r="B181" s="256"/>
      <c r="C181" s="257"/>
      <c r="D181" s="258" t="s">
        <v>181</v>
      </c>
      <c r="E181" s="259" t="s">
        <v>1</v>
      </c>
      <c r="F181" s="260" t="s">
        <v>302</v>
      </c>
      <c r="G181" s="257"/>
      <c r="H181" s="261">
        <v>1465</v>
      </c>
      <c r="I181" s="262"/>
      <c r="J181" s="257"/>
      <c r="K181" s="257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181</v>
      </c>
      <c r="AU181" s="267" t="s">
        <v>83</v>
      </c>
      <c r="AV181" s="13" t="s">
        <v>83</v>
      </c>
      <c r="AW181" s="13" t="s">
        <v>31</v>
      </c>
      <c r="AX181" s="13" t="s">
        <v>74</v>
      </c>
      <c r="AY181" s="267" t="s">
        <v>158</v>
      </c>
    </row>
    <row r="182" s="13" customFormat="1">
      <c r="A182" s="13"/>
      <c r="B182" s="256"/>
      <c r="C182" s="257"/>
      <c r="D182" s="258" t="s">
        <v>181</v>
      </c>
      <c r="E182" s="259" t="s">
        <v>1</v>
      </c>
      <c r="F182" s="260" t="s">
        <v>363</v>
      </c>
      <c r="G182" s="257"/>
      <c r="H182" s="261">
        <v>54</v>
      </c>
      <c r="I182" s="262"/>
      <c r="J182" s="257"/>
      <c r="K182" s="257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181</v>
      </c>
      <c r="AU182" s="267" t="s">
        <v>83</v>
      </c>
      <c r="AV182" s="13" t="s">
        <v>83</v>
      </c>
      <c r="AW182" s="13" t="s">
        <v>31</v>
      </c>
      <c r="AX182" s="13" t="s">
        <v>74</v>
      </c>
      <c r="AY182" s="267" t="s">
        <v>158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364</v>
      </c>
      <c r="G183" s="257"/>
      <c r="H183" s="261">
        <v>225.72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74</v>
      </c>
      <c r="AY183" s="267" t="s">
        <v>158</v>
      </c>
    </row>
    <row r="184" s="13" customFormat="1">
      <c r="A184" s="13"/>
      <c r="B184" s="256"/>
      <c r="C184" s="257"/>
      <c r="D184" s="258" t="s">
        <v>181</v>
      </c>
      <c r="E184" s="259" t="s">
        <v>1</v>
      </c>
      <c r="F184" s="260" t="s">
        <v>365</v>
      </c>
      <c r="G184" s="257"/>
      <c r="H184" s="261">
        <v>230</v>
      </c>
      <c r="I184" s="262"/>
      <c r="J184" s="257"/>
      <c r="K184" s="257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181</v>
      </c>
      <c r="AU184" s="267" t="s">
        <v>83</v>
      </c>
      <c r="AV184" s="13" t="s">
        <v>83</v>
      </c>
      <c r="AW184" s="13" t="s">
        <v>31</v>
      </c>
      <c r="AX184" s="13" t="s">
        <v>74</v>
      </c>
      <c r="AY184" s="267" t="s">
        <v>158</v>
      </c>
    </row>
    <row r="185" s="15" customFormat="1">
      <c r="A185" s="15"/>
      <c r="B185" s="283"/>
      <c r="C185" s="284"/>
      <c r="D185" s="258" t="s">
        <v>181</v>
      </c>
      <c r="E185" s="285" t="s">
        <v>1</v>
      </c>
      <c r="F185" s="286" t="s">
        <v>269</v>
      </c>
      <c r="G185" s="284"/>
      <c r="H185" s="287">
        <v>1974.72</v>
      </c>
      <c r="I185" s="288"/>
      <c r="J185" s="284"/>
      <c r="K185" s="284"/>
      <c r="L185" s="289"/>
      <c r="M185" s="290"/>
      <c r="N185" s="291"/>
      <c r="O185" s="291"/>
      <c r="P185" s="291"/>
      <c r="Q185" s="291"/>
      <c r="R185" s="291"/>
      <c r="S185" s="291"/>
      <c r="T185" s="292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93" t="s">
        <v>181</v>
      </c>
      <c r="AU185" s="293" t="s">
        <v>83</v>
      </c>
      <c r="AV185" s="15" t="s">
        <v>170</v>
      </c>
      <c r="AW185" s="15" t="s">
        <v>31</v>
      </c>
      <c r="AX185" s="15" t="s">
        <v>81</v>
      </c>
      <c r="AY185" s="293" t="s">
        <v>158</v>
      </c>
    </row>
    <row r="186" s="2" customFormat="1" ht="21.75" customHeight="1">
      <c r="A186" s="38"/>
      <c r="B186" s="39"/>
      <c r="C186" s="243" t="s">
        <v>366</v>
      </c>
      <c r="D186" s="243" t="s">
        <v>161</v>
      </c>
      <c r="E186" s="244" t="s">
        <v>358</v>
      </c>
      <c r="F186" s="245" t="s">
        <v>359</v>
      </c>
      <c r="G186" s="246" t="s">
        <v>294</v>
      </c>
      <c r="H186" s="247">
        <v>1974.72</v>
      </c>
      <c r="I186" s="248"/>
      <c r="J186" s="249">
        <f>ROUND(I186*H186,2)</f>
        <v>0</v>
      </c>
      <c r="K186" s="245" t="s">
        <v>260</v>
      </c>
      <c r="L186" s="44"/>
      <c r="M186" s="250" t="s">
        <v>1</v>
      </c>
      <c r="N186" s="251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170</v>
      </c>
      <c r="AT186" s="254" t="s">
        <v>161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170</v>
      </c>
      <c r="BM186" s="254" t="s">
        <v>367</v>
      </c>
    </row>
    <row r="187" s="13" customFormat="1">
      <c r="A187" s="13"/>
      <c r="B187" s="256"/>
      <c r="C187" s="257"/>
      <c r="D187" s="258" t="s">
        <v>181</v>
      </c>
      <c r="E187" s="259" t="s">
        <v>1</v>
      </c>
      <c r="F187" s="260" t="s">
        <v>302</v>
      </c>
      <c r="G187" s="257"/>
      <c r="H187" s="261">
        <v>1465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181</v>
      </c>
      <c r="AU187" s="267" t="s">
        <v>83</v>
      </c>
      <c r="AV187" s="13" t="s">
        <v>83</v>
      </c>
      <c r="AW187" s="13" t="s">
        <v>31</v>
      </c>
      <c r="AX187" s="13" t="s">
        <v>74</v>
      </c>
      <c r="AY187" s="267" t="s">
        <v>158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363</v>
      </c>
      <c r="G188" s="257"/>
      <c r="H188" s="261">
        <v>54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364</v>
      </c>
      <c r="G189" s="257"/>
      <c r="H189" s="261">
        <v>225.72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3" customFormat="1">
      <c r="A190" s="13"/>
      <c r="B190" s="256"/>
      <c r="C190" s="257"/>
      <c r="D190" s="258" t="s">
        <v>181</v>
      </c>
      <c r="E190" s="259" t="s">
        <v>1</v>
      </c>
      <c r="F190" s="260" t="s">
        <v>365</v>
      </c>
      <c r="G190" s="257"/>
      <c r="H190" s="261">
        <v>230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181</v>
      </c>
      <c r="AU190" s="267" t="s">
        <v>83</v>
      </c>
      <c r="AV190" s="13" t="s">
        <v>83</v>
      </c>
      <c r="AW190" s="13" t="s">
        <v>31</v>
      </c>
      <c r="AX190" s="13" t="s">
        <v>74</v>
      </c>
      <c r="AY190" s="267" t="s">
        <v>158</v>
      </c>
    </row>
    <row r="191" s="15" customFormat="1">
      <c r="A191" s="15"/>
      <c r="B191" s="283"/>
      <c r="C191" s="284"/>
      <c r="D191" s="258" t="s">
        <v>181</v>
      </c>
      <c r="E191" s="285" t="s">
        <v>1</v>
      </c>
      <c r="F191" s="286" t="s">
        <v>269</v>
      </c>
      <c r="G191" s="284"/>
      <c r="H191" s="287">
        <v>1974.72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3" t="s">
        <v>181</v>
      </c>
      <c r="AU191" s="293" t="s">
        <v>83</v>
      </c>
      <c r="AV191" s="15" t="s">
        <v>170</v>
      </c>
      <c r="AW191" s="15" t="s">
        <v>31</v>
      </c>
      <c r="AX191" s="15" t="s">
        <v>81</v>
      </c>
      <c r="AY191" s="293" t="s">
        <v>158</v>
      </c>
    </row>
    <row r="192" s="2" customFormat="1" ht="21.75" customHeight="1">
      <c r="A192" s="38"/>
      <c r="B192" s="39"/>
      <c r="C192" s="243" t="s">
        <v>368</v>
      </c>
      <c r="D192" s="243" t="s">
        <v>161</v>
      </c>
      <c r="E192" s="244" t="s">
        <v>369</v>
      </c>
      <c r="F192" s="245" t="s">
        <v>370</v>
      </c>
      <c r="G192" s="246" t="s">
        <v>294</v>
      </c>
      <c r="H192" s="247">
        <v>25760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170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170</v>
      </c>
      <c r="BM192" s="254" t="s">
        <v>371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372</v>
      </c>
      <c r="G193" s="257"/>
      <c r="H193" s="261">
        <v>25760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2" customFormat="1" ht="21.75" customHeight="1">
      <c r="A194" s="38"/>
      <c r="B194" s="39"/>
      <c r="C194" s="243" t="s">
        <v>373</v>
      </c>
      <c r="D194" s="243" t="s">
        <v>161</v>
      </c>
      <c r="E194" s="244" t="s">
        <v>369</v>
      </c>
      <c r="F194" s="245" t="s">
        <v>370</v>
      </c>
      <c r="G194" s="246" t="s">
        <v>294</v>
      </c>
      <c r="H194" s="247">
        <v>39494.400000000001</v>
      </c>
      <c r="I194" s="248"/>
      <c r="J194" s="249">
        <f>ROUND(I194*H194,2)</f>
        <v>0</v>
      </c>
      <c r="K194" s="245" t="s">
        <v>260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170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170</v>
      </c>
      <c r="BM194" s="254" t="s">
        <v>374</v>
      </c>
    </row>
    <row r="195" s="13" customFormat="1">
      <c r="A195" s="13"/>
      <c r="B195" s="256"/>
      <c r="C195" s="257"/>
      <c r="D195" s="258" t="s">
        <v>181</v>
      </c>
      <c r="E195" s="259" t="s">
        <v>1</v>
      </c>
      <c r="F195" s="260" t="s">
        <v>375</v>
      </c>
      <c r="G195" s="257"/>
      <c r="H195" s="261">
        <v>29300</v>
      </c>
      <c r="I195" s="262"/>
      <c r="J195" s="257"/>
      <c r="K195" s="257"/>
      <c r="L195" s="263"/>
      <c r="M195" s="264"/>
      <c r="N195" s="265"/>
      <c r="O195" s="265"/>
      <c r="P195" s="265"/>
      <c r="Q195" s="265"/>
      <c r="R195" s="265"/>
      <c r="S195" s="265"/>
      <c r="T195" s="26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7" t="s">
        <v>181</v>
      </c>
      <c r="AU195" s="267" t="s">
        <v>83</v>
      </c>
      <c r="AV195" s="13" t="s">
        <v>83</v>
      </c>
      <c r="AW195" s="13" t="s">
        <v>31</v>
      </c>
      <c r="AX195" s="13" t="s">
        <v>74</v>
      </c>
      <c r="AY195" s="26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376</v>
      </c>
      <c r="G196" s="257"/>
      <c r="H196" s="261">
        <v>1080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74</v>
      </c>
      <c r="AY196" s="267" t="s">
        <v>158</v>
      </c>
    </row>
    <row r="197" s="13" customFormat="1">
      <c r="A197" s="13"/>
      <c r="B197" s="256"/>
      <c r="C197" s="257"/>
      <c r="D197" s="258" t="s">
        <v>181</v>
      </c>
      <c r="E197" s="259" t="s">
        <v>1</v>
      </c>
      <c r="F197" s="260" t="s">
        <v>377</v>
      </c>
      <c r="G197" s="257"/>
      <c r="H197" s="261">
        <v>4514.3999999999996</v>
      </c>
      <c r="I197" s="262"/>
      <c r="J197" s="257"/>
      <c r="K197" s="257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181</v>
      </c>
      <c r="AU197" s="267" t="s">
        <v>83</v>
      </c>
      <c r="AV197" s="13" t="s">
        <v>83</v>
      </c>
      <c r="AW197" s="13" t="s">
        <v>31</v>
      </c>
      <c r="AX197" s="13" t="s">
        <v>74</v>
      </c>
      <c r="AY197" s="267" t="s">
        <v>158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378</v>
      </c>
      <c r="G198" s="257"/>
      <c r="H198" s="261">
        <v>4600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74</v>
      </c>
      <c r="AY198" s="267" t="s">
        <v>158</v>
      </c>
    </row>
    <row r="199" s="15" customFormat="1">
      <c r="A199" s="15"/>
      <c r="B199" s="283"/>
      <c r="C199" s="284"/>
      <c r="D199" s="258" t="s">
        <v>181</v>
      </c>
      <c r="E199" s="285" t="s">
        <v>1</v>
      </c>
      <c r="F199" s="286" t="s">
        <v>269</v>
      </c>
      <c r="G199" s="284"/>
      <c r="H199" s="287">
        <v>39494.400000000001</v>
      </c>
      <c r="I199" s="288"/>
      <c r="J199" s="284"/>
      <c r="K199" s="284"/>
      <c r="L199" s="289"/>
      <c r="M199" s="290"/>
      <c r="N199" s="291"/>
      <c r="O199" s="291"/>
      <c r="P199" s="291"/>
      <c r="Q199" s="291"/>
      <c r="R199" s="291"/>
      <c r="S199" s="291"/>
      <c r="T199" s="292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3" t="s">
        <v>181</v>
      </c>
      <c r="AU199" s="293" t="s">
        <v>83</v>
      </c>
      <c r="AV199" s="15" t="s">
        <v>170</v>
      </c>
      <c r="AW199" s="15" t="s">
        <v>31</v>
      </c>
      <c r="AX199" s="15" t="s">
        <v>81</v>
      </c>
      <c r="AY199" s="293" t="s">
        <v>158</v>
      </c>
    </row>
    <row r="200" s="2" customFormat="1" ht="21.75" customHeight="1">
      <c r="A200" s="38"/>
      <c r="B200" s="39"/>
      <c r="C200" s="243" t="s">
        <v>379</v>
      </c>
      <c r="D200" s="243" t="s">
        <v>161</v>
      </c>
      <c r="E200" s="244" t="s">
        <v>380</v>
      </c>
      <c r="F200" s="245" t="s">
        <v>381</v>
      </c>
      <c r="G200" s="246" t="s">
        <v>294</v>
      </c>
      <c r="H200" s="247">
        <v>1288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170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170</v>
      </c>
      <c r="BM200" s="254" t="s">
        <v>382</v>
      </c>
    </row>
    <row r="201" s="13" customFormat="1">
      <c r="A201" s="13"/>
      <c r="B201" s="256"/>
      <c r="C201" s="257"/>
      <c r="D201" s="258" t="s">
        <v>181</v>
      </c>
      <c r="E201" s="259" t="s">
        <v>1</v>
      </c>
      <c r="F201" s="260" t="s">
        <v>300</v>
      </c>
      <c r="G201" s="257"/>
      <c r="H201" s="261">
        <v>1288</v>
      </c>
      <c r="I201" s="262"/>
      <c r="J201" s="257"/>
      <c r="K201" s="257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181</v>
      </c>
      <c r="AU201" s="267" t="s">
        <v>83</v>
      </c>
      <c r="AV201" s="13" t="s">
        <v>83</v>
      </c>
      <c r="AW201" s="13" t="s">
        <v>31</v>
      </c>
      <c r="AX201" s="13" t="s">
        <v>81</v>
      </c>
      <c r="AY201" s="267" t="s">
        <v>158</v>
      </c>
    </row>
    <row r="202" s="2" customFormat="1" ht="16.5" customHeight="1">
      <c r="A202" s="38"/>
      <c r="B202" s="39"/>
      <c r="C202" s="294" t="s">
        <v>383</v>
      </c>
      <c r="D202" s="294" t="s">
        <v>384</v>
      </c>
      <c r="E202" s="295" t="s">
        <v>385</v>
      </c>
      <c r="F202" s="296" t="s">
        <v>386</v>
      </c>
      <c r="G202" s="297" t="s">
        <v>387</v>
      </c>
      <c r="H202" s="298">
        <v>2447.1999999999998</v>
      </c>
      <c r="I202" s="299"/>
      <c r="J202" s="300">
        <f>ROUND(I202*H202,2)</f>
        <v>0</v>
      </c>
      <c r="K202" s="296" t="s">
        <v>260</v>
      </c>
      <c r="L202" s="301"/>
      <c r="M202" s="302" t="s">
        <v>1</v>
      </c>
      <c r="N202" s="303" t="s">
        <v>39</v>
      </c>
      <c r="O202" s="91"/>
      <c r="P202" s="252">
        <f>O202*H202</f>
        <v>0</v>
      </c>
      <c r="Q202" s="252">
        <v>1</v>
      </c>
      <c r="R202" s="252">
        <f>Q202*H202</f>
        <v>2447.1999999999998</v>
      </c>
      <c r="S202" s="252">
        <v>0</v>
      </c>
      <c r="T202" s="25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4" t="s">
        <v>190</v>
      </c>
      <c r="AT202" s="254" t="s">
        <v>384</v>
      </c>
      <c r="AU202" s="254" t="s">
        <v>83</v>
      </c>
      <c r="AY202" s="17" t="s">
        <v>158</v>
      </c>
      <c r="BE202" s="255">
        <f>IF(N202="základní",J202,0)</f>
        <v>0</v>
      </c>
      <c r="BF202" s="255">
        <f>IF(N202="snížená",J202,0)</f>
        <v>0</v>
      </c>
      <c r="BG202" s="255">
        <f>IF(N202="zákl. přenesená",J202,0)</f>
        <v>0</v>
      </c>
      <c r="BH202" s="255">
        <f>IF(N202="sníž. přenesená",J202,0)</f>
        <v>0</v>
      </c>
      <c r="BI202" s="255">
        <f>IF(N202="nulová",J202,0)</f>
        <v>0</v>
      </c>
      <c r="BJ202" s="17" t="s">
        <v>81</v>
      </c>
      <c r="BK202" s="255">
        <f>ROUND(I202*H202,2)</f>
        <v>0</v>
      </c>
      <c r="BL202" s="17" t="s">
        <v>170</v>
      </c>
      <c r="BM202" s="254" t="s">
        <v>388</v>
      </c>
    </row>
    <row r="203" s="13" customFormat="1">
      <c r="A203" s="13"/>
      <c r="B203" s="256"/>
      <c r="C203" s="257"/>
      <c r="D203" s="258" t="s">
        <v>181</v>
      </c>
      <c r="E203" s="259" t="s">
        <v>1</v>
      </c>
      <c r="F203" s="260" t="s">
        <v>389</v>
      </c>
      <c r="G203" s="257"/>
      <c r="H203" s="261">
        <v>2447.1999999999998</v>
      </c>
      <c r="I203" s="262"/>
      <c r="J203" s="257"/>
      <c r="K203" s="257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181</v>
      </c>
      <c r="AU203" s="267" t="s">
        <v>83</v>
      </c>
      <c r="AV203" s="13" t="s">
        <v>83</v>
      </c>
      <c r="AW203" s="13" t="s">
        <v>31</v>
      </c>
      <c r="AX203" s="13" t="s">
        <v>81</v>
      </c>
      <c r="AY203" s="267" t="s">
        <v>158</v>
      </c>
    </row>
    <row r="204" s="2" customFormat="1" ht="16.5" customHeight="1">
      <c r="A204" s="38"/>
      <c r="B204" s="39"/>
      <c r="C204" s="243" t="s">
        <v>390</v>
      </c>
      <c r="D204" s="243" t="s">
        <v>161</v>
      </c>
      <c r="E204" s="244" t="s">
        <v>391</v>
      </c>
      <c r="F204" s="245" t="s">
        <v>392</v>
      </c>
      <c r="G204" s="246" t="s">
        <v>294</v>
      </c>
      <c r="H204" s="247">
        <v>1288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170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170</v>
      </c>
      <c r="BM204" s="254" t="s">
        <v>393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300</v>
      </c>
      <c r="G205" s="257"/>
      <c r="H205" s="261">
        <v>1288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16.5" customHeight="1">
      <c r="A206" s="38"/>
      <c r="B206" s="39"/>
      <c r="C206" s="243" t="s">
        <v>394</v>
      </c>
      <c r="D206" s="243" t="s">
        <v>161</v>
      </c>
      <c r="E206" s="244" t="s">
        <v>391</v>
      </c>
      <c r="F206" s="245" t="s">
        <v>392</v>
      </c>
      <c r="G206" s="246" t="s">
        <v>294</v>
      </c>
      <c r="H206" s="247">
        <v>1974.72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170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170</v>
      </c>
      <c r="BM206" s="254" t="s">
        <v>395</v>
      </c>
    </row>
    <row r="207" s="13" customFormat="1">
      <c r="A207" s="13"/>
      <c r="B207" s="256"/>
      <c r="C207" s="257"/>
      <c r="D207" s="258" t="s">
        <v>181</v>
      </c>
      <c r="E207" s="259" t="s">
        <v>1</v>
      </c>
      <c r="F207" s="260" t="s">
        <v>302</v>
      </c>
      <c r="G207" s="257"/>
      <c r="H207" s="261">
        <v>1465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181</v>
      </c>
      <c r="AU207" s="267" t="s">
        <v>83</v>
      </c>
      <c r="AV207" s="13" t="s">
        <v>83</v>
      </c>
      <c r="AW207" s="13" t="s">
        <v>31</v>
      </c>
      <c r="AX207" s="13" t="s">
        <v>74</v>
      </c>
      <c r="AY207" s="267" t="s">
        <v>158</v>
      </c>
    </row>
    <row r="208" s="13" customFormat="1">
      <c r="A208" s="13"/>
      <c r="B208" s="256"/>
      <c r="C208" s="257"/>
      <c r="D208" s="258" t="s">
        <v>181</v>
      </c>
      <c r="E208" s="259" t="s">
        <v>1</v>
      </c>
      <c r="F208" s="260" t="s">
        <v>363</v>
      </c>
      <c r="G208" s="257"/>
      <c r="H208" s="261">
        <v>54</v>
      </c>
      <c r="I208" s="262"/>
      <c r="J208" s="257"/>
      <c r="K208" s="257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181</v>
      </c>
      <c r="AU208" s="267" t="s">
        <v>83</v>
      </c>
      <c r="AV208" s="13" t="s">
        <v>83</v>
      </c>
      <c r="AW208" s="13" t="s">
        <v>31</v>
      </c>
      <c r="AX208" s="13" t="s">
        <v>74</v>
      </c>
      <c r="AY208" s="267" t="s">
        <v>158</v>
      </c>
    </row>
    <row r="209" s="13" customFormat="1">
      <c r="A209" s="13"/>
      <c r="B209" s="256"/>
      <c r="C209" s="257"/>
      <c r="D209" s="258" t="s">
        <v>181</v>
      </c>
      <c r="E209" s="259" t="s">
        <v>1</v>
      </c>
      <c r="F209" s="260" t="s">
        <v>364</v>
      </c>
      <c r="G209" s="257"/>
      <c r="H209" s="261">
        <v>225.72</v>
      </c>
      <c r="I209" s="262"/>
      <c r="J209" s="257"/>
      <c r="K209" s="257"/>
      <c r="L209" s="263"/>
      <c r="M209" s="264"/>
      <c r="N209" s="265"/>
      <c r="O209" s="265"/>
      <c r="P209" s="265"/>
      <c r="Q209" s="265"/>
      <c r="R209" s="265"/>
      <c r="S209" s="265"/>
      <c r="T209" s="26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7" t="s">
        <v>181</v>
      </c>
      <c r="AU209" s="267" t="s">
        <v>83</v>
      </c>
      <c r="AV209" s="13" t="s">
        <v>83</v>
      </c>
      <c r="AW209" s="13" t="s">
        <v>31</v>
      </c>
      <c r="AX209" s="13" t="s">
        <v>74</v>
      </c>
      <c r="AY209" s="267" t="s">
        <v>158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365</v>
      </c>
      <c r="G210" s="257"/>
      <c r="H210" s="261">
        <v>230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74</v>
      </c>
      <c r="AY210" s="267" t="s">
        <v>158</v>
      </c>
    </row>
    <row r="211" s="15" customFormat="1">
      <c r="A211" s="15"/>
      <c r="B211" s="283"/>
      <c r="C211" s="284"/>
      <c r="D211" s="258" t="s">
        <v>181</v>
      </c>
      <c r="E211" s="285" t="s">
        <v>1</v>
      </c>
      <c r="F211" s="286" t="s">
        <v>269</v>
      </c>
      <c r="G211" s="284"/>
      <c r="H211" s="287">
        <v>1974.72</v>
      </c>
      <c r="I211" s="288"/>
      <c r="J211" s="284"/>
      <c r="K211" s="284"/>
      <c r="L211" s="289"/>
      <c r="M211" s="290"/>
      <c r="N211" s="291"/>
      <c r="O211" s="291"/>
      <c r="P211" s="291"/>
      <c r="Q211" s="291"/>
      <c r="R211" s="291"/>
      <c r="S211" s="291"/>
      <c r="T211" s="292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93" t="s">
        <v>181</v>
      </c>
      <c r="AU211" s="293" t="s">
        <v>83</v>
      </c>
      <c r="AV211" s="15" t="s">
        <v>170</v>
      </c>
      <c r="AW211" s="15" t="s">
        <v>31</v>
      </c>
      <c r="AX211" s="15" t="s">
        <v>81</v>
      </c>
      <c r="AY211" s="293" t="s">
        <v>158</v>
      </c>
    </row>
    <row r="212" s="2" customFormat="1" ht="21.75" customHeight="1">
      <c r="A212" s="38"/>
      <c r="B212" s="39"/>
      <c r="C212" s="243" t="s">
        <v>396</v>
      </c>
      <c r="D212" s="243" t="s">
        <v>161</v>
      </c>
      <c r="E212" s="244" t="s">
        <v>397</v>
      </c>
      <c r="F212" s="245" t="s">
        <v>398</v>
      </c>
      <c r="G212" s="246" t="s">
        <v>387</v>
      </c>
      <c r="H212" s="247">
        <v>2576</v>
      </c>
      <c r="I212" s="248"/>
      <c r="J212" s="249">
        <f>ROUND(I212*H212,2)</f>
        <v>0</v>
      </c>
      <c r="K212" s="245" t="s">
        <v>1</v>
      </c>
      <c r="L212" s="44"/>
      <c r="M212" s="250" t="s">
        <v>1</v>
      </c>
      <c r="N212" s="251" t="s">
        <v>39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170</v>
      </c>
      <c r="AT212" s="254" t="s">
        <v>161</v>
      </c>
      <c r="AU212" s="254" t="s">
        <v>83</v>
      </c>
      <c r="AY212" s="17" t="s">
        <v>158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81</v>
      </c>
      <c r="BK212" s="255">
        <f>ROUND(I212*H212,2)</f>
        <v>0</v>
      </c>
      <c r="BL212" s="17" t="s">
        <v>170</v>
      </c>
      <c r="BM212" s="254" t="s">
        <v>399</v>
      </c>
    </row>
    <row r="213" s="13" customFormat="1">
      <c r="A213" s="13"/>
      <c r="B213" s="256"/>
      <c r="C213" s="257"/>
      <c r="D213" s="258" t="s">
        <v>181</v>
      </c>
      <c r="E213" s="259" t="s">
        <v>1</v>
      </c>
      <c r="F213" s="260" t="s">
        <v>400</v>
      </c>
      <c r="G213" s="257"/>
      <c r="H213" s="261">
        <v>2576</v>
      </c>
      <c r="I213" s="262"/>
      <c r="J213" s="257"/>
      <c r="K213" s="257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181</v>
      </c>
      <c r="AU213" s="267" t="s">
        <v>83</v>
      </c>
      <c r="AV213" s="13" t="s">
        <v>83</v>
      </c>
      <c r="AW213" s="13" t="s">
        <v>31</v>
      </c>
      <c r="AX213" s="13" t="s">
        <v>81</v>
      </c>
      <c r="AY213" s="267" t="s">
        <v>158</v>
      </c>
    </row>
    <row r="214" s="2" customFormat="1" ht="21.75" customHeight="1">
      <c r="A214" s="38"/>
      <c r="B214" s="39"/>
      <c r="C214" s="243" t="s">
        <v>401</v>
      </c>
      <c r="D214" s="243" t="s">
        <v>161</v>
      </c>
      <c r="E214" s="244" t="s">
        <v>397</v>
      </c>
      <c r="F214" s="245" t="s">
        <v>398</v>
      </c>
      <c r="G214" s="246" t="s">
        <v>387</v>
      </c>
      <c r="H214" s="247">
        <v>3949.4400000000001</v>
      </c>
      <c r="I214" s="248"/>
      <c r="J214" s="249">
        <f>ROUND(I214*H214,2)</f>
        <v>0</v>
      </c>
      <c r="K214" s="245" t="s">
        <v>1</v>
      </c>
      <c r="L214" s="44"/>
      <c r="M214" s="250" t="s">
        <v>1</v>
      </c>
      <c r="N214" s="251" t="s">
        <v>39</v>
      </c>
      <c r="O214" s="91"/>
      <c r="P214" s="252">
        <f>O214*H214</f>
        <v>0</v>
      </c>
      <c r="Q214" s="252">
        <v>0</v>
      </c>
      <c r="R214" s="252">
        <f>Q214*H214</f>
        <v>0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170</v>
      </c>
      <c r="AT214" s="254" t="s">
        <v>161</v>
      </c>
      <c r="AU214" s="254" t="s">
        <v>83</v>
      </c>
      <c r="AY214" s="17" t="s">
        <v>158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81</v>
      </c>
      <c r="BK214" s="255">
        <f>ROUND(I214*H214,2)</f>
        <v>0</v>
      </c>
      <c r="BL214" s="17" t="s">
        <v>170</v>
      </c>
      <c r="BM214" s="254" t="s">
        <v>402</v>
      </c>
    </row>
    <row r="215" s="13" customFormat="1">
      <c r="A215" s="13"/>
      <c r="B215" s="256"/>
      <c r="C215" s="257"/>
      <c r="D215" s="258" t="s">
        <v>181</v>
      </c>
      <c r="E215" s="259" t="s">
        <v>1</v>
      </c>
      <c r="F215" s="260" t="s">
        <v>403</v>
      </c>
      <c r="G215" s="257"/>
      <c r="H215" s="261">
        <v>2930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181</v>
      </c>
      <c r="AU215" s="267" t="s">
        <v>83</v>
      </c>
      <c r="AV215" s="13" t="s">
        <v>83</v>
      </c>
      <c r="AW215" s="13" t="s">
        <v>31</v>
      </c>
      <c r="AX215" s="13" t="s">
        <v>74</v>
      </c>
      <c r="AY215" s="267" t="s">
        <v>158</v>
      </c>
    </row>
    <row r="216" s="13" customFormat="1">
      <c r="A216" s="13"/>
      <c r="B216" s="256"/>
      <c r="C216" s="257"/>
      <c r="D216" s="258" t="s">
        <v>181</v>
      </c>
      <c r="E216" s="259" t="s">
        <v>1</v>
      </c>
      <c r="F216" s="260" t="s">
        <v>404</v>
      </c>
      <c r="G216" s="257"/>
      <c r="H216" s="261">
        <v>108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181</v>
      </c>
      <c r="AU216" s="267" t="s">
        <v>83</v>
      </c>
      <c r="AV216" s="13" t="s">
        <v>83</v>
      </c>
      <c r="AW216" s="13" t="s">
        <v>31</v>
      </c>
      <c r="AX216" s="13" t="s">
        <v>74</v>
      </c>
      <c r="AY216" s="267" t="s">
        <v>158</v>
      </c>
    </row>
    <row r="217" s="13" customFormat="1">
      <c r="A217" s="13"/>
      <c r="B217" s="256"/>
      <c r="C217" s="257"/>
      <c r="D217" s="258" t="s">
        <v>181</v>
      </c>
      <c r="E217" s="259" t="s">
        <v>1</v>
      </c>
      <c r="F217" s="260" t="s">
        <v>405</v>
      </c>
      <c r="G217" s="257"/>
      <c r="H217" s="261">
        <v>451.44</v>
      </c>
      <c r="I217" s="262"/>
      <c r="J217" s="257"/>
      <c r="K217" s="257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181</v>
      </c>
      <c r="AU217" s="267" t="s">
        <v>83</v>
      </c>
      <c r="AV217" s="13" t="s">
        <v>83</v>
      </c>
      <c r="AW217" s="13" t="s">
        <v>31</v>
      </c>
      <c r="AX217" s="13" t="s">
        <v>74</v>
      </c>
      <c r="AY217" s="267" t="s">
        <v>158</v>
      </c>
    </row>
    <row r="218" s="13" customFormat="1">
      <c r="A218" s="13"/>
      <c r="B218" s="256"/>
      <c r="C218" s="257"/>
      <c r="D218" s="258" t="s">
        <v>181</v>
      </c>
      <c r="E218" s="259" t="s">
        <v>1</v>
      </c>
      <c r="F218" s="260" t="s">
        <v>406</v>
      </c>
      <c r="G218" s="257"/>
      <c r="H218" s="261">
        <v>460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181</v>
      </c>
      <c r="AU218" s="267" t="s">
        <v>83</v>
      </c>
      <c r="AV218" s="13" t="s">
        <v>83</v>
      </c>
      <c r="AW218" s="13" t="s">
        <v>31</v>
      </c>
      <c r="AX218" s="13" t="s">
        <v>74</v>
      </c>
      <c r="AY218" s="267" t="s">
        <v>158</v>
      </c>
    </row>
    <row r="219" s="15" customFormat="1">
      <c r="A219" s="15"/>
      <c r="B219" s="283"/>
      <c r="C219" s="284"/>
      <c r="D219" s="258" t="s">
        <v>181</v>
      </c>
      <c r="E219" s="285" t="s">
        <v>1</v>
      </c>
      <c r="F219" s="286" t="s">
        <v>269</v>
      </c>
      <c r="G219" s="284"/>
      <c r="H219" s="287">
        <v>3949.4400000000001</v>
      </c>
      <c r="I219" s="288"/>
      <c r="J219" s="284"/>
      <c r="K219" s="284"/>
      <c r="L219" s="289"/>
      <c r="M219" s="290"/>
      <c r="N219" s="291"/>
      <c r="O219" s="291"/>
      <c r="P219" s="291"/>
      <c r="Q219" s="291"/>
      <c r="R219" s="291"/>
      <c r="S219" s="291"/>
      <c r="T219" s="29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93" t="s">
        <v>181</v>
      </c>
      <c r="AU219" s="293" t="s">
        <v>83</v>
      </c>
      <c r="AV219" s="15" t="s">
        <v>170</v>
      </c>
      <c r="AW219" s="15" t="s">
        <v>31</v>
      </c>
      <c r="AX219" s="15" t="s">
        <v>81</v>
      </c>
      <c r="AY219" s="293" t="s">
        <v>158</v>
      </c>
    </row>
    <row r="220" s="2" customFormat="1" ht="16.5" customHeight="1">
      <c r="A220" s="38"/>
      <c r="B220" s="39"/>
      <c r="C220" s="243" t="s">
        <v>407</v>
      </c>
      <c r="D220" s="243" t="s">
        <v>161</v>
      </c>
      <c r="E220" s="244" t="s">
        <v>408</v>
      </c>
      <c r="F220" s="245" t="s">
        <v>409</v>
      </c>
      <c r="G220" s="246" t="s">
        <v>259</v>
      </c>
      <c r="H220" s="247">
        <v>7185</v>
      </c>
      <c r="I220" s="248"/>
      <c r="J220" s="249">
        <f>ROUND(I220*H220,2)</f>
        <v>0</v>
      </c>
      <c r="K220" s="245" t="s">
        <v>260</v>
      </c>
      <c r="L220" s="44"/>
      <c r="M220" s="250" t="s">
        <v>1</v>
      </c>
      <c r="N220" s="251" t="s">
        <v>39</v>
      </c>
      <c r="O220" s="91"/>
      <c r="P220" s="252">
        <f>O220*H220</f>
        <v>0</v>
      </c>
      <c r="Q220" s="252">
        <v>0</v>
      </c>
      <c r="R220" s="252">
        <f>Q220*H220</f>
        <v>0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170</v>
      </c>
      <c r="AT220" s="254" t="s">
        <v>161</v>
      </c>
      <c r="AU220" s="254" t="s">
        <v>83</v>
      </c>
      <c r="AY220" s="17" t="s">
        <v>158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81</v>
      </c>
      <c r="BK220" s="255">
        <f>ROUND(I220*H220,2)</f>
        <v>0</v>
      </c>
      <c r="BL220" s="17" t="s">
        <v>170</v>
      </c>
      <c r="BM220" s="254" t="s">
        <v>410</v>
      </c>
    </row>
    <row r="221" s="13" customFormat="1">
      <c r="A221" s="13"/>
      <c r="B221" s="256"/>
      <c r="C221" s="257"/>
      <c r="D221" s="258" t="s">
        <v>181</v>
      </c>
      <c r="E221" s="259" t="s">
        <v>1</v>
      </c>
      <c r="F221" s="260" t="s">
        <v>411</v>
      </c>
      <c r="G221" s="257"/>
      <c r="H221" s="261">
        <v>3680</v>
      </c>
      <c r="I221" s="262"/>
      <c r="J221" s="257"/>
      <c r="K221" s="257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181</v>
      </c>
      <c r="AU221" s="267" t="s">
        <v>83</v>
      </c>
      <c r="AV221" s="13" t="s">
        <v>83</v>
      </c>
      <c r="AW221" s="13" t="s">
        <v>31</v>
      </c>
      <c r="AX221" s="13" t="s">
        <v>74</v>
      </c>
      <c r="AY221" s="267" t="s">
        <v>158</v>
      </c>
    </row>
    <row r="222" s="13" customFormat="1">
      <c r="A222" s="13"/>
      <c r="B222" s="256"/>
      <c r="C222" s="257"/>
      <c r="D222" s="258" t="s">
        <v>181</v>
      </c>
      <c r="E222" s="259" t="s">
        <v>1</v>
      </c>
      <c r="F222" s="260" t="s">
        <v>412</v>
      </c>
      <c r="G222" s="257"/>
      <c r="H222" s="261">
        <v>3505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181</v>
      </c>
      <c r="AU222" s="267" t="s">
        <v>83</v>
      </c>
      <c r="AV222" s="13" t="s">
        <v>83</v>
      </c>
      <c r="AW222" s="13" t="s">
        <v>31</v>
      </c>
      <c r="AX222" s="13" t="s">
        <v>74</v>
      </c>
      <c r="AY222" s="267" t="s">
        <v>158</v>
      </c>
    </row>
    <row r="223" s="15" customFormat="1">
      <c r="A223" s="15"/>
      <c r="B223" s="283"/>
      <c r="C223" s="284"/>
      <c r="D223" s="258" t="s">
        <v>181</v>
      </c>
      <c r="E223" s="285" t="s">
        <v>1</v>
      </c>
      <c r="F223" s="286" t="s">
        <v>269</v>
      </c>
      <c r="G223" s="284"/>
      <c r="H223" s="287">
        <v>7185</v>
      </c>
      <c r="I223" s="288"/>
      <c r="J223" s="284"/>
      <c r="K223" s="284"/>
      <c r="L223" s="289"/>
      <c r="M223" s="290"/>
      <c r="N223" s="291"/>
      <c r="O223" s="291"/>
      <c r="P223" s="291"/>
      <c r="Q223" s="291"/>
      <c r="R223" s="291"/>
      <c r="S223" s="291"/>
      <c r="T223" s="292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93" t="s">
        <v>181</v>
      </c>
      <c r="AU223" s="293" t="s">
        <v>83</v>
      </c>
      <c r="AV223" s="15" t="s">
        <v>170</v>
      </c>
      <c r="AW223" s="15" t="s">
        <v>31</v>
      </c>
      <c r="AX223" s="15" t="s">
        <v>81</v>
      </c>
      <c r="AY223" s="293" t="s">
        <v>158</v>
      </c>
    </row>
    <row r="224" s="12" customFormat="1" ht="22.8" customHeight="1">
      <c r="A224" s="12"/>
      <c r="B224" s="227"/>
      <c r="C224" s="228"/>
      <c r="D224" s="229" t="s">
        <v>73</v>
      </c>
      <c r="E224" s="241" t="s">
        <v>83</v>
      </c>
      <c r="F224" s="241" t="s">
        <v>413</v>
      </c>
      <c r="G224" s="228"/>
      <c r="H224" s="228"/>
      <c r="I224" s="231"/>
      <c r="J224" s="242">
        <f>BK224</f>
        <v>0</v>
      </c>
      <c r="K224" s="228"/>
      <c r="L224" s="233"/>
      <c r="M224" s="234"/>
      <c r="N224" s="235"/>
      <c r="O224" s="235"/>
      <c r="P224" s="236">
        <f>SUM(P225:P231)</f>
        <v>0</v>
      </c>
      <c r="Q224" s="235"/>
      <c r="R224" s="236">
        <f>SUM(R225:R231)</f>
        <v>194.08542560000001</v>
      </c>
      <c r="S224" s="235"/>
      <c r="T224" s="237">
        <f>SUM(T225:T231)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38" t="s">
        <v>81</v>
      </c>
      <c r="AT224" s="239" t="s">
        <v>73</v>
      </c>
      <c r="AU224" s="239" t="s">
        <v>81</v>
      </c>
      <c r="AY224" s="238" t="s">
        <v>158</v>
      </c>
      <c r="BK224" s="240">
        <f>SUM(BK225:BK231)</f>
        <v>0</v>
      </c>
    </row>
    <row r="225" s="2" customFormat="1" ht="21.75" customHeight="1">
      <c r="A225" s="38"/>
      <c r="B225" s="39"/>
      <c r="C225" s="243" t="s">
        <v>414</v>
      </c>
      <c r="D225" s="243" t="s">
        <v>161</v>
      </c>
      <c r="E225" s="244" t="s">
        <v>415</v>
      </c>
      <c r="F225" s="245" t="s">
        <v>416</v>
      </c>
      <c r="G225" s="246" t="s">
        <v>294</v>
      </c>
      <c r="H225" s="247">
        <v>188.09999999999999</v>
      </c>
      <c r="I225" s="248"/>
      <c r="J225" s="249">
        <f>ROUND(I225*H225,2)</f>
        <v>0</v>
      </c>
      <c r="K225" s="245" t="s">
        <v>260</v>
      </c>
      <c r="L225" s="44"/>
      <c r="M225" s="250" t="s">
        <v>1</v>
      </c>
      <c r="N225" s="251" t="s">
        <v>39</v>
      </c>
      <c r="O225" s="91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170</v>
      </c>
      <c r="AT225" s="254" t="s">
        <v>161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170</v>
      </c>
      <c r="BM225" s="254" t="s">
        <v>417</v>
      </c>
    </row>
    <row r="226" s="13" customFormat="1">
      <c r="A226" s="13"/>
      <c r="B226" s="256"/>
      <c r="C226" s="257"/>
      <c r="D226" s="258" t="s">
        <v>181</v>
      </c>
      <c r="E226" s="259" t="s">
        <v>1</v>
      </c>
      <c r="F226" s="260" t="s">
        <v>418</v>
      </c>
      <c r="G226" s="257"/>
      <c r="H226" s="261">
        <v>188.09999999999999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181</v>
      </c>
      <c r="AU226" s="267" t="s">
        <v>83</v>
      </c>
      <c r="AV226" s="13" t="s">
        <v>83</v>
      </c>
      <c r="AW226" s="13" t="s">
        <v>31</v>
      </c>
      <c r="AX226" s="13" t="s">
        <v>81</v>
      </c>
      <c r="AY226" s="267" t="s">
        <v>158</v>
      </c>
    </row>
    <row r="227" s="2" customFormat="1" ht="21.75" customHeight="1">
      <c r="A227" s="38"/>
      <c r="B227" s="39"/>
      <c r="C227" s="243" t="s">
        <v>419</v>
      </c>
      <c r="D227" s="243" t="s">
        <v>161</v>
      </c>
      <c r="E227" s="244" t="s">
        <v>420</v>
      </c>
      <c r="F227" s="245" t="s">
        <v>421</v>
      </c>
      <c r="G227" s="246" t="s">
        <v>259</v>
      </c>
      <c r="H227" s="247">
        <v>1839.2000000000001</v>
      </c>
      <c r="I227" s="248"/>
      <c r="J227" s="249">
        <f>ROUND(I227*H227,2)</f>
        <v>0</v>
      </c>
      <c r="K227" s="245" t="s">
        <v>260</v>
      </c>
      <c r="L227" s="44"/>
      <c r="M227" s="250" t="s">
        <v>1</v>
      </c>
      <c r="N227" s="251" t="s">
        <v>39</v>
      </c>
      <c r="O227" s="91"/>
      <c r="P227" s="252">
        <f>O227*H227</f>
        <v>0</v>
      </c>
      <c r="Q227" s="252">
        <v>0.00031</v>
      </c>
      <c r="R227" s="252">
        <f>Q227*H227</f>
        <v>0.57015199999999999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170</v>
      </c>
      <c r="AT227" s="254" t="s">
        <v>161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170</v>
      </c>
      <c r="BM227" s="254" t="s">
        <v>422</v>
      </c>
    </row>
    <row r="228" s="13" customFormat="1">
      <c r="A228" s="13"/>
      <c r="B228" s="256"/>
      <c r="C228" s="257"/>
      <c r="D228" s="258" t="s">
        <v>181</v>
      </c>
      <c r="E228" s="259" t="s">
        <v>1</v>
      </c>
      <c r="F228" s="260" t="s">
        <v>423</v>
      </c>
      <c r="G228" s="257"/>
      <c r="H228" s="261">
        <v>1839.2000000000001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181</v>
      </c>
      <c r="AU228" s="267" t="s">
        <v>83</v>
      </c>
      <c r="AV228" s="13" t="s">
        <v>83</v>
      </c>
      <c r="AW228" s="13" t="s">
        <v>31</v>
      </c>
      <c r="AX228" s="13" t="s">
        <v>81</v>
      </c>
      <c r="AY228" s="267" t="s">
        <v>158</v>
      </c>
    </row>
    <row r="229" s="2" customFormat="1" ht="21.75" customHeight="1">
      <c r="A229" s="38"/>
      <c r="B229" s="39"/>
      <c r="C229" s="294" t="s">
        <v>424</v>
      </c>
      <c r="D229" s="294" t="s">
        <v>384</v>
      </c>
      <c r="E229" s="295" t="s">
        <v>425</v>
      </c>
      <c r="F229" s="296" t="s">
        <v>426</v>
      </c>
      <c r="G229" s="297" t="s">
        <v>259</v>
      </c>
      <c r="H229" s="298">
        <v>1875.9839999999999</v>
      </c>
      <c r="I229" s="299"/>
      <c r="J229" s="300">
        <f>ROUND(I229*H229,2)</f>
        <v>0</v>
      </c>
      <c r="K229" s="296" t="s">
        <v>260</v>
      </c>
      <c r="L229" s="301"/>
      <c r="M229" s="302" t="s">
        <v>1</v>
      </c>
      <c r="N229" s="303" t="s">
        <v>39</v>
      </c>
      <c r="O229" s="91"/>
      <c r="P229" s="252">
        <f>O229*H229</f>
        <v>0</v>
      </c>
      <c r="Q229" s="252">
        <v>0.00040000000000000002</v>
      </c>
      <c r="R229" s="252">
        <f>Q229*H229</f>
        <v>0.75039359999999999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190</v>
      </c>
      <c r="AT229" s="254" t="s">
        <v>384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170</v>
      </c>
      <c r="BM229" s="254" t="s">
        <v>427</v>
      </c>
    </row>
    <row r="230" s="13" customFormat="1">
      <c r="A230" s="13"/>
      <c r="B230" s="256"/>
      <c r="C230" s="257"/>
      <c r="D230" s="258" t="s">
        <v>181</v>
      </c>
      <c r="E230" s="259" t="s">
        <v>1</v>
      </c>
      <c r="F230" s="260" t="s">
        <v>428</v>
      </c>
      <c r="G230" s="257"/>
      <c r="H230" s="261">
        <v>1875.9839999999999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181</v>
      </c>
      <c r="AU230" s="267" t="s">
        <v>83</v>
      </c>
      <c r="AV230" s="13" t="s">
        <v>83</v>
      </c>
      <c r="AW230" s="13" t="s">
        <v>31</v>
      </c>
      <c r="AX230" s="13" t="s">
        <v>81</v>
      </c>
      <c r="AY230" s="267" t="s">
        <v>158</v>
      </c>
    </row>
    <row r="231" s="2" customFormat="1" ht="21.75" customHeight="1">
      <c r="A231" s="38"/>
      <c r="B231" s="39"/>
      <c r="C231" s="243" t="s">
        <v>429</v>
      </c>
      <c r="D231" s="243" t="s">
        <v>161</v>
      </c>
      <c r="E231" s="244" t="s">
        <v>430</v>
      </c>
      <c r="F231" s="245" t="s">
        <v>431</v>
      </c>
      <c r="G231" s="246" t="s">
        <v>280</v>
      </c>
      <c r="H231" s="247">
        <v>836</v>
      </c>
      <c r="I231" s="248"/>
      <c r="J231" s="249">
        <f>ROUND(I231*H231,2)</f>
        <v>0</v>
      </c>
      <c r="K231" s="245" t="s">
        <v>260</v>
      </c>
      <c r="L231" s="44"/>
      <c r="M231" s="250" t="s">
        <v>1</v>
      </c>
      <c r="N231" s="251" t="s">
        <v>39</v>
      </c>
      <c r="O231" s="91"/>
      <c r="P231" s="252">
        <f>O231*H231</f>
        <v>0</v>
      </c>
      <c r="Q231" s="252">
        <v>0.23058000000000001</v>
      </c>
      <c r="R231" s="252">
        <f>Q231*H231</f>
        <v>192.76488000000001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170</v>
      </c>
      <c r="AT231" s="254" t="s">
        <v>161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170</v>
      </c>
      <c r="BM231" s="254" t="s">
        <v>432</v>
      </c>
    </row>
    <row r="232" s="12" customFormat="1" ht="22.8" customHeight="1">
      <c r="A232" s="12"/>
      <c r="B232" s="227"/>
      <c r="C232" s="228"/>
      <c r="D232" s="229" t="s">
        <v>73</v>
      </c>
      <c r="E232" s="241" t="s">
        <v>157</v>
      </c>
      <c r="F232" s="241" t="s">
        <v>433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SUM(P233:P268)</f>
        <v>0</v>
      </c>
      <c r="Q232" s="235"/>
      <c r="R232" s="236">
        <f>SUM(R233:R268)</f>
        <v>323.4935926</v>
      </c>
      <c r="S232" s="235"/>
      <c r="T232" s="237">
        <f>SUM(T233:T268)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81</v>
      </c>
      <c r="AT232" s="239" t="s">
        <v>73</v>
      </c>
      <c r="AU232" s="239" t="s">
        <v>81</v>
      </c>
      <c r="AY232" s="238" t="s">
        <v>158</v>
      </c>
      <c r="BK232" s="240">
        <f>SUM(BK233:BK268)</f>
        <v>0</v>
      </c>
    </row>
    <row r="233" s="2" customFormat="1" ht="16.5" customHeight="1">
      <c r="A233" s="38"/>
      <c r="B233" s="39"/>
      <c r="C233" s="243" t="s">
        <v>434</v>
      </c>
      <c r="D233" s="243" t="s">
        <v>161</v>
      </c>
      <c r="E233" s="244" t="s">
        <v>435</v>
      </c>
      <c r="F233" s="245" t="s">
        <v>436</v>
      </c>
      <c r="G233" s="246" t="s">
        <v>259</v>
      </c>
      <c r="H233" s="247">
        <v>549</v>
      </c>
      <c r="I233" s="248"/>
      <c r="J233" s="249">
        <f>ROUND(I233*H233,2)</f>
        <v>0</v>
      </c>
      <c r="K233" s="245" t="s">
        <v>260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170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170</v>
      </c>
      <c r="BM233" s="254" t="s">
        <v>437</v>
      </c>
    </row>
    <row r="234" s="13" customFormat="1">
      <c r="A234" s="13"/>
      <c r="B234" s="256"/>
      <c r="C234" s="257"/>
      <c r="D234" s="258" t="s">
        <v>181</v>
      </c>
      <c r="E234" s="259" t="s">
        <v>1</v>
      </c>
      <c r="F234" s="260" t="s">
        <v>438</v>
      </c>
      <c r="G234" s="257"/>
      <c r="H234" s="261">
        <v>549</v>
      </c>
      <c r="I234" s="262"/>
      <c r="J234" s="257"/>
      <c r="K234" s="257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181</v>
      </c>
      <c r="AU234" s="267" t="s">
        <v>83</v>
      </c>
      <c r="AV234" s="13" t="s">
        <v>83</v>
      </c>
      <c r="AW234" s="13" t="s">
        <v>31</v>
      </c>
      <c r="AX234" s="13" t="s">
        <v>81</v>
      </c>
      <c r="AY234" s="267" t="s">
        <v>158</v>
      </c>
    </row>
    <row r="235" s="2" customFormat="1" ht="16.5" customHeight="1">
      <c r="A235" s="38"/>
      <c r="B235" s="39"/>
      <c r="C235" s="243" t="s">
        <v>439</v>
      </c>
      <c r="D235" s="243" t="s">
        <v>161</v>
      </c>
      <c r="E235" s="244" t="s">
        <v>440</v>
      </c>
      <c r="F235" s="245" t="s">
        <v>441</v>
      </c>
      <c r="G235" s="246" t="s">
        <v>259</v>
      </c>
      <c r="H235" s="247">
        <v>3061</v>
      </c>
      <c r="I235" s="248"/>
      <c r="J235" s="249">
        <f>ROUND(I235*H235,2)</f>
        <v>0</v>
      </c>
      <c r="K235" s="245" t="s">
        <v>260</v>
      </c>
      <c r="L235" s="44"/>
      <c r="M235" s="250" t="s">
        <v>1</v>
      </c>
      <c r="N235" s="251" t="s">
        <v>39</v>
      </c>
      <c r="O235" s="91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170</v>
      </c>
      <c r="AT235" s="254" t="s">
        <v>161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170</v>
      </c>
      <c r="BM235" s="254" t="s">
        <v>442</v>
      </c>
    </row>
    <row r="236" s="13" customFormat="1">
      <c r="A236" s="13"/>
      <c r="B236" s="256"/>
      <c r="C236" s="257"/>
      <c r="D236" s="258" t="s">
        <v>181</v>
      </c>
      <c r="E236" s="259" t="s">
        <v>1</v>
      </c>
      <c r="F236" s="260" t="s">
        <v>443</v>
      </c>
      <c r="G236" s="257"/>
      <c r="H236" s="261">
        <v>833</v>
      </c>
      <c r="I236" s="262"/>
      <c r="J236" s="257"/>
      <c r="K236" s="257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181</v>
      </c>
      <c r="AU236" s="267" t="s">
        <v>83</v>
      </c>
      <c r="AV236" s="13" t="s">
        <v>83</v>
      </c>
      <c r="AW236" s="13" t="s">
        <v>31</v>
      </c>
      <c r="AX236" s="13" t="s">
        <v>74</v>
      </c>
      <c r="AY236" s="267" t="s">
        <v>158</v>
      </c>
    </row>
    <row r="237" s="13" customFormat="1">
      <c r="A237" s="13"/>
      <c r="B237" s="256"/>
      <c r="C237" s="257"/>
      <c r="D237" s="258" t="s">
        <v>181</v>
      </c>
      <c r="E237" s="259" t="s">
        <v>1</v>
      </c>
      <c r="F237" s="260" t="s">
        <v>444</v>
      </c>
      <c r="G237" s="257"/>
      <c r="H237" s="261">
        <v>2228</v>
      </c>
      <c r="I237" s="262"/>
      <c r="J237" s="257"/>
      <c r="K237" s="257"/>
      <c r="L237" s="263"/>
      <c r="M237" s="264"/>
      <c r="N237" s="265"/>
      <c r="O237" s="265"/>
      <c r="P237" s="265"/>
      <c r="Q237" s="265"/>
      <c r="R237" s="265"/>
      <c r="S237" s="265"/>
      <c r="T237" s="26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7" t="s">
        <v>181</v>
      </c>
      <c r="AU237" s="267" t="s">
        <v>83</v>
      </c>
      <c r="AV237" s="13" t="s">
        <v>83</v>
      </c>
      <c r="AW237" s="13" t="s">
        <v>31</v>
      </c>
      <c r="AX237" s="13" t="s">
        <v>74</v>
      </c>
      <c r="AY237" s="267" t="s">
        <v>158</v>
      </c>
    </row>
    <row r="238" s="15" customFormat="1">
      <c r="A238" s="15"/>
      <c r="B238" s="283"/>
      <c r="C238" s="284"/>
      <c r="D238" s="258" t="s">
        <v>181</v>
      </c>
      <c r="E238" s="285" t="s">
        <v>1</v>
      </c>
      <c r="F238" s="286" t="s">
        <v>269</v>
      </c>
      <c r="G238" s="284"/>
      <c r="H238" s="287">
        <v>3061</v>
      </c>
      <c r="I238" s="288"/>
      <c r="J238" s="284"/>
      <c r="K238" s="284"/>
      <c r="L238" s="289"/>
      <c r="M238" s="290"/>
      <c r="N238" s="291"/>
      <c r="O238" s="291"/>
      <c r="P238" s="291"/>
      <c r="Q238" s="291"/>
      <c r="R238" s="291"/>
      <c r="S238" s="291"/>
      <c r="T238" s="29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93" t="s">
        <v>181</v>
      </c>
      <c r="AU238" s="293" t="s">
        <v>83</v>
      </c>
      <c r="AV238" s="15" t="s">
        <v>170</v>
      </c>
      <c r="AW238" s="15" t="s">
        <v>31</v>
      </c>
      <c r="AX238" s="15" t="s">
        <v>81</v>
      </c>
      <c r="AY238" s="293" t="s">
        <v>158</v>
      </c>
    </row>
    <row r="239" s="2" customFormat="1" ht="21.75" customHeight="1">
      <c r="A239" s="38"/>
      <c r="B239" s="39"/>
      <c r="C239" s="243" t="s">
        <v>445</v>
      </c>
      <c r="D239" s="243" t="s">
        <v>161</v>
      </c>
      <c r="E239" s="244" t="s">
        <v>446</v>
      </c>
      <c r="F239" s="245" t="s">
        <v>447</v>
      </c>
      <c r="G239" s="246" t="s">
        <v>259</v>
      </c>
      <c r="H239" s="247">
        <v>2162.8299999999999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170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170</v>
      </c>
      <c r="BM239" s="254" t="s">
        <v>448</v>
      </c>
    </row>
    <row r="240" s="13" customFormat="1">
      <c r="A240" s="13"/>
      <c r="B240" s="256"/>
      <c r="C240" s="257"/>
      <c r="D240" s="258" t="s">
        <v>181</v>
      </c>
      <c r="E240" s="259" t="s">
        <v>1</v>
      </c>
      <c r="F240" s="260" t="s">
        <v>449</v>
      </c>
      <c r="G240" s="257"/>
      <c r="H240" s="261">
        <v>2162.8299999999999</v>
      </c>
      <c r="I240" s="262"/>
      <c r="J240" s="257"/>
      <c r="K240" s="257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181</v>
      </c>
      <c r="AU240" s="267" t="s">
        <v>83</v>
      </c>
      <c r="AV240" s="13" t="s">
        <v>83</v>
      </c>
      <c r="AW240" s="13" t="s">
        <v>31</v>
      </c>
      <c r="AX240" s="13" t="s">
        <v>81</v>
      </c>
      <c r="AY240" s="267" t="s">
        <v>158</v>
      </c>
    </row>
    <row r="241" s="2" customFormat="1" ht="21.75" customHeight="1">
      <c r="A241" s="38"/>
      <c r="B241" s="39"/>
      <c r="C241" s="243" t="s">
        <v>450</v>
      </c>
      <c r="D241" s="243" t="s">
        <v>161</v>
      </c>
      <c r="E241" s="244" t="s">
        <v>451</v>
      </c>
      <c r="F241" s="245" t="s">
        <v>452</v>
      </c>
      <c r="G241" s="246" t="s">
        <v>259</v>
      </c>
      <c r="H241" s="247">
        <v>2228</v>
      </c>
      <c r="I241" s="248"/>
      <c r="J241" s="249">
        <f>ROUND(I241*H241,2)</f>
        <v>0</v>
      </c>
      <c r="K241" s="245" t="s">
        <v>260</v>
      </c>
      <c r="L241" s="44"/>
      <c r="M241" s="250" t="s">
        <v>1</v>
      </c>
      <c r="N241" s="251" t="s">
        <v>39</v>
      </c>
      <c r="O241" s="91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170</v>
      </c>
      <c r="AT241" s="254" t="s">
        <v>161</v>
      </c>
      <c r="AU241" s="254" t="s">
        <v>83</v>
      </c>
      <c r="AY241" s="17" t="s">
        <v>158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81</v>
      </c>
      <c r="BK241" s="255">
        <f>ROUND(I241*H241,2)</f>
        <v>0</v>
      </c>
      <c r="BL241" s="17" t="s">
        <v>170</v>
      </c>
      <c r="BM241" s="254" t="s">
        <v>453</v>
      </c>
    </row>
    <row r="242" s="13" customFormat="1">
      <c r="A242" s="13"/>
      <c r="B242" s="256"/>
      <c r="C242" s="257"/>
      <c r="D242" s="258" t="s">
        <v>181</v>
      </c>
      <c r="E242" s="259" t="s">
        <v>1</v>
      </c>
      <c r="F242" s="260" t="s">
        <v>454</v>
      </c>
      <c r="G242" s="257"/>
      <c r="H242" s="261">
        <v>2228</v>
      </c>
      <c r="I242" s="262"/>
      <c r="J242" s="257"/>
      <c r="K242" s="257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181</v>
      </c>
      <c r="AU242" s="267" t="s">
        <v>83</v>
      </c>
      <c r="AV242" s="13" t="s">
        <v>83</v>
      </c>
      <c r="AW242" s="13" t="s">
        <v>31</v>
      </c>
      <c r="AX242" s="13" t="s">
        <v>81</v>
      </c>
      <c r="AY242" s="267" t="s">
        <v>158</v>
      </c>
    </row>
    <row r="243" s="2" customFormat="1" ht="21.75" customHeight="1">
      <c r="A243" s="38"/>
      <c r="B243" s="39"/>
      <c r="C243" s="243" t="s">
        <v>455</v>
      </c>
      <c r="D243" s="243" t="s">
        <v>161</v>
      </c>
      <c r="E243" s="244" t="s">
        <v>456</v>
      </c>
      <c r="F243" s="245" t="s">
        <v>457</v>
      </c>
      <c r="G243" s="246" t="s">
        <v>259</v>
      </c>
      <c r="H243" s="247">
        <v>833</v>
      </c>
      <c r="I243" s="248"/>
      <c r="J243" s="249">
        <f>ROUND(I243*H243,2)</f>
        <v>0</v>
      </c>
      <c r="K243" s="245" t="s">
        <v>260</v>
      </c>
      <c r="L243" s="44"/>
      <c r="M243" s="250" t="s">
        <v>1</v>
      </c>
      <c r="N243" s="251" t="s">
        <v>39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170</v>
      </c>
      <c r="AT243" s="254" t="s">
        <v>161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170</v>
      </c>
      <c r="BM243" s="254" t="s">
        <v>458</v>
      </c>
    </row>
    <row r="244" s="13" customFormat="1">
      <c r="A244" s="13"/>
      <c r="B244" s="256"/>
      <c r="C244" s="257"/>
      <c r="D244" s="258" t="s">
        <v>181</v>
      </c>
      <c r="E244" s="259" t="s">
        <v>1</v>
      </c>
      <c r="F244" s="260" t="s">
        <v>459</v>
      </c>
      <c r="G244" s="257"/>
      <c r="H244" s="261">
        <v>833</v>
      </c>
      <c r="I244" s="262"/>
      <c r="J244" s="257"/>
      <c r="K244" s="257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181</v>
      </c>
      <c r="AU244" s="267" t="s">
        <v>83</v>
      </c>
      <c r="AV244" s="13" t="s">
        <v>83</v>
      </c>
      <c r="AW244" s="13" t="s">
        <v>31</v>
      </c>
      <c r="AX244" s="13" t="s">
        <v>81</v>
      </c>
      <c r="AY244" s="267" t="s">
        <v>158</v>
      </c>
    </row>
    <row r="245" s="2" customFormat="1" ht="16.5" customHeight="1">
      <c r="A245" s="38"/>
      <c r="B245" s="39"/>
      <c r="C245" s="243" t="s">
        <v>460</v>
      </c>
      <c r="D245" s="243" t="s">
        <v>161</v>
      </c>
      <c r="E245" s="244" t="s">
        <v>461</v>
      </c>
      <c r="F245" s="245" t="s">
        <v>462</v>
      </c>
      <c r="G245" s="246" t="s">
        <v>259</v>
      </c>
      <c r="H245" s="247">
        <v>549</v>
      </c>
      <c r="I245" s="248"/>
      <c r="J245" s="249">
        <f>ROUND(I245*H245,2)</f>
        <v>0</v>
      </c>
      <c r="K245" s="245" t="s">
        <v>260</v>
      </c>
      <c r="L245" s="44"/>
      <c r="M245" s="250" t="s">
        <v>1</v>
      </c>
      <c r="N245" s="251" t="s">
        <v>39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170</v>
      </c>
      <c r="AT245" s="254" t="s">
        <v>161</v>
      </c>
      <c r="AU245" s="254" t="s">
        <v>83</v>
      </c>
      <c r="AY245" s="17" t="s">
        <v>158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81</v>
      </c>
      <c r="BK245" s="255">
        <f>ROUND(I245*H245,2)</f>
        <v>0</v>
      </c>
      <c r="BL245" s="17" t="s">
        <v>170</v>
      </c>
      <c r="BM245" s="254" t="s">
        <v>463</v>
      </c>
    </row>
    <row r="246" s="13" customFormat="1">
      <c r="A246" s="13"/>
      <c r="B246" s="256"/>
      <c r="C246" s="257"/>
      <c r="D246" s="258" t="s">
        <v>181</v>
      </c>
      <c r="E246" s="259" t="s">
        <v>1</v>
      </c>
      <c r="F246" s="260" t="s">
        <v>464</v>
      </c>
      <c r="G246" s="257"/>
      <c r="H246" s="261">
        <v>549</v>
      </c>
      <c r="I246" s="262"/>
      <c r="J246" s="257"/>
      <c r="K246" s="257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181</v>
      </c>
      <c r="AU246" s="267" t="s">
        <v>83</v>
      </c>
      <c r="AV246" s="13" t="s">
        <v>83</v>
      </c>
      <c r="AW246" s="13" t="s">
        <v>31</v>
      </c>
      <c r="AX246" s="13" t="s">
        <v>81</v>
      </c>
      <c r="AY246" s="267" t="s">
        <v>158</v>
      </c>
    </row>
    <row r="247" s="2" customFormat="1" ht="21.75" customHeight="1">
      <c r="A247" s="38"/>
      <c r="B247" s="39"/>
      <c r="C247" s="243" t="s">
        <v>465</v>
      </c>
      <c r="D247" s="243" t="s">
        <v>161</v>
      </c>
      <c r="E247" s="244" t="s">
        <v>466</v>
      </c>
      <c r="F247" s="245" t="s">
        <v>467</v>
      </c>
      <c r="G247" s="246" t="s">
        <v>259</v>
      </c>
      <c r="H247" s="247">
        <v>2162.8299999999999</v>
      </c>
      <c r="I247" s="248"/>
      <c r="J247" s="249">
        <f>ROUND(I247*H247,2)</f>
        <v>0</v>
      </c>
      <c r="K247" s="245" t="s">
        <v>260</v>
      </c>
      <c r="L247" s="44"/>
      <c r="M247" s="250" t="s">
        <v>1</v>
      </c>
      <c r="N247" s="251" t="s">
        <v>39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170</v>
      </c>
      <c r="AT247" s="254" t="s">
        <v>161</v>
      </c>
      <c r="AU247" s="254" t="s">
        <v>83</v>
      </c>
      <c r="AY247" s="17" t="s">
        <v>158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81</v>
      </c>
      <c r="BK247" s="255">
        <f>ROUND(I247*H247,2)</f>
        <v>0</v>
      </c>
      <c r="BL247" s="17" t="s">
        <v>170</v>
      </c>
      <c r="BM247" s="254" t="s">
        <v>468</v>
      </c>
    </row>
    <row r="248" s="13" customFormat="1">
      <c r="A248" s="13"/>
      <c r="B248" s="256"/>
      <c r="C248" s="257"/>
      <c r="D248" s="258" t="s">
        <v>181</v>
      </c>
      <c r="E248" s="259" t="s">
        <v>1</v>
      </c>
      <c r="F248" s="260" t="s">
        <v>469</v>
      </c>
      <c r="G248" s="257"/>
      <c r="H248" s="261">
        <v>2162.8299999999999</v>
      </c>
      <c r="I248" s="262"/>
      <c r="J248" s="257"/>
      <c r="K248" s="257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181</v>
      </c>
      <c r="AU248" s="267" t="s">
        <v>83</v>
      </c>
      <c r="AV248" s="13" t="s">
        <v>83</v>
      </c>
      <c r="AW248" s="13" t="s">
        <v>31</v>
      </c>
      <c r="AX248" s="13" t="s">
        <v>81</v>
      </c>
      <c r="AY248" s="267" t="s">
        <v>158</v>
      </c>
    </row>
    <row r="249" s="2" customFormat="1" ht="21.75" customHeight="1">
      <c r="A249" s="38"/>
      <c r="B249" s="39"/>
      <c r="C249" s="243" t="s">
        <v>470</v>
      </c>
      <c r="D249" s="243" t="s">
        <v>161</v>
      </c>
      <c r="E249" s="244" t="s">
        <v>471</v>
      </c>
      <c r="F249" s="245" t="s">
        <v>472</v>
      </c>
      <c r="G249" s="246" t="s">
        <v>259</v>
      </c>
      <c r="H249" s="247">
        <v>4325.6599999999999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170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170</v>
      </c>
      <c r="BM249" s="254" t="s">
        <v>473</v>
      </c>
    </row>
    <row r="250" s="13" customFormat="1">
      <c r="A250" s="13"/>
      <c r="B250" s="256"/>
      <c r="C250" s="257"/>
      <c r="D250" s="258" t="s">
        <v>181</v>
      </c>
      <c r="E250" s="259" t="s">
        <v>1</v>
      </c>
      <c r="F250" s="260" t="s">
        <v>474</v>
      </c>
      <c r="G250" s="257"/>
      <c r="H250" s="261">
        <v>4325.6599999999999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181</v>
      </c>
      <c r="AU250" s="267" t="s">
        <v>83</v>
      </c>
      <c r="AV250" s="13" t="s">
        <v>83</v>
      </c>
      <c r="AW250" s="13" t="s">
        <v>31</v>
      </c>
      <c r="AX250" s="13" t="s">
        <v>81</v>
      </c>
      <c r="AY250" s="267" t="s">
        <v>158</v>
      </c>
    </row>
    <row r="251" s="2" customFormat="1" ht="21.75" customHeight="1">
      <c r="A251" s="38"/>
      <c r="B251" s="39"/>
      <c r="C251" s="243" t="s">
        <v>475</v>
      </c>
      <c r="D251" s="243" t="s">
        <v>161</v>
      </c>
      <c r="E251" s="244" t="s">
        <v>476</v>
      </c>
      <c r="F251" s="245" t="s">
        <v>477</v>
      </c>
      <c r="G251" s="246" t="s">
        <v>259</v>
      </c>
      <c r="H251" s="247">
        <v>2162.8299999999999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170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170</v>
      </c>
      <c r="BM251" s="254" t="s">
        <v>478</v>
      </c>
    </row>
    <row r="252" s="13" customFormat="1">
      <c r="A252" s="13"/>
      <c r="B252" s="256"/>
      <c r="C252" s="257"/>
      <c r="D252" s="258" t="s">
        <v>181</v>
      </c>
      <c r="E252" s="259" t="s">
        <v>1</v>
      </c>
      <c r="F252" s="260" t="s">
        <v>479</v>
      </c>
      <c r="G252" s="257"/>
      <c r="H252" s="261">
        <v>2162.8299999999999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181</v>
      </c>
      <c r="AU252" s="267" t="s">
        <v>83</v>
      </c>
      <c r="AV252" s="13" t="s">
        <v>83</v>
      </c>
      <c r="AW252" s="13" t="s">
        <v>31</v>
      </c>
      <c r="AX252" s="13" t="s">
        <v>81</v>
      </c>
      <c r="AY252" s="267" t="s">
        <v>158</v>
      </c>
    </row>
    <row r="253" s="2" customFormat="1" ht="21.75" customHeight="1">
      <c r="A253" s="38"/>
      <c r="B253" s="39"/>
      <c r="C253" s="243" t="s">
        <v>480</v>
      </c>
      <c r="D253" s="243" t="s">
        <v>161</v>
      </c>
      <c r="E253" s="244" t="s">
        <v>481</v>
      </c>
      <c r="F253" s="245" t="s">
        <v>482</v>
      </c>
      <c r="G253" s="246" t="s">
        <v>259</v>
      </c>
      <c r="H253" s="247">
        <v>2162.8299999999999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170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170</v>
      </c>
      <c r="BM253" s="254" t="s">
        <v>483</v>
      </c>
    </row>
    <row r="254" s="13" customFormat="1">
      <c r="A254" s="13"/>
      <c r="B254" s="256"/>
      <c r="C254" s="257"/>
      <c r="D254" s="258" t="s">
        <v>181</v>
      </c>
      <c r="E254" s="259" t="s">
        <v>1</v>
      </c>
      <c r="F254" s="260" t="s">
        <v>484</v>
      </c>
      <c r="G254" s="257"/>
      <c r="H254" s="261">
        <v>2162.8299999999999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181</v>
      </c>
      <c r="AU254" s="267" t="s">
        <v>83</v>
      </c>
      <c r="AV254" s="13" t="s">
        <v>83</v>
      </c>
      <c r="AW254" s="13" t="s">
        <v>31</v>
      </c>
      <c r="AX254" s="13" t="s">
        <v>81</v>
      </c>
      <c r="AY254" s="267" t="s">
        <v>158</v>
      </c>
    </row>
    <row r="255" s="2" customFormat="1" ht="21.75" customHeight="1">
      <c r="A255" s="38"/>
      <c r="B255" s="39"/>
      <c r="C255" s="243" t="s">
        <v>485</v>
      </c>
      <c r="D255" s="243" t="s">
        <v>161</v>
      </c>
      <c r="E255" s="244" t="s">
        <v>486</v>
      </c>
      <c r="F255" s="245" t="s">
        <v>487</v>
      </c>
      <c r="G255" s="246" t="s">
        <v>259</v>
      </c>
      <c r="H255" s="247">
        <v>1617.3399999999999</v>
      </c>
      <c r="I255" s="248"/>
      <c r="J255" s="249">
        <f>ROUND(I255*H255,2)</f>
        <v>0</v>
      </c>
      <c r="K255" s="245" t="s">
        <v>1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170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170</v>
      </c>
      <c r="BM255" s="254" t="s">
        <v>488</v>
      </c>
    </row>
    <row r="256" s="13" customFormat="1">
      <c r="A256" s="13"/>
      <c r="B256" s="256"/>
      <c r="C256" s="257"/>
      <c r="D256" s="258" t="s">
        <v>181</v>
      </c>
      <c r="E256" s="259" t="s">
        <v>1</v>
      </c>
      <c r="F256" s="260" t="s">
        <v>489</v>
      </c>
      <c r="G256" s="257"/>
      <c r="H256" s="261">
        <v>1617.3399999999999</v>
      </c>
      <c r="I256" s="262"/>
      <c r="J256" s="257"/>
      <c r="K256" s="257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181</v>
      </c>
      <c r="AU256" s="267" t="s">
        <v>83</v>
      </c>
      <c r="AV256" s="13" t="s">
        <v>83</v>
      </c>
      <c r="AW256" s="13" t="s">
        <v>31</v>
      </c>
      <c r="AX256" s="13" t="s">
        <v>81</v>
      </c>
      <c r="AY256" s="267" t="s">
        <v>158</v>
      </c>
    </row>
    <row r="257" s="2" customFormat="1" ht="21.75" customHeight="1">
      <c r="A257" s="38"/>
      <c r="B257" s="39"/>
      <c r="C257" s="243" t="s">
        <v>490</v>
      </c>
      <c r="D257" s="243" t="s">
        <v>161</v>
      </c>
      <c r="E257" s="244" t="s">
        <v>491</v>
      </c>
      <c r="F257" s="245" t="s">
        <v>492</v>
      </c>
      <c r="G257" s="246" t="s">
        <v>259</v>
      </c>
      <c r="H257" s="247">
        <v>533.24000000000001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0.1837</v>
      </c>
      <c r="R257" s="252">
        <f>Q257*H257</f>
        <v>97.956187999999997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170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170</v>
      </c>
      <c r="BM257" s="254" t="s">
        <v>493</v>
      </c>
    </row>
    <row r="258" s="13" customFormat="1">
      <c r="A258" s="13"/>
      <c r="B258" s="256"/>
      <c r="C258" s="257"/>
      <c r="D258" s="258" t="s">
        <v>181</v>
      </c>
      <c r="E258" s="259" t="s">
        <v>1</v>
      </c>
      <c r="F258" s="260" t="s">
        <v>494</v>
      </c>
      <c r="G258" s="257"/>
      <c r="H258" s="261">
        <v>272.75999999999999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181</v>
      </c>
      <c r="AU258" s="267" t="s">
        <v>83</v>
      </c>
      <c r="AV258" s="13" t="s">
        <v>83</v>
      </c>
      <c r="AW258" s="13" t="s">
        <v>31</v>
      </c>
      <c r="AX258" s="13" t="s">
        <v>74</v>
      </c>
      <c r="AY258" s="267" t="s">
        <v>158</v>
      </c>
    </row>
    <row r="259" s="13" customFormat="1">
      <c r="A259" s="13"/>
      <c r="B259" s="256"/>
      <c r="C259" s="257"/>
      <c r="D259" s="258" t="s">
        <v>181</v>
      </c>
      <c r="E259" s="259" t="s">
        <v>1</v>
      </c>
      <c r="F259" s="260" t="s">
        <v>495</v>
      </c>
      <c r="G259" s="257"/>
      <c r="H259" s="261">
        <v>260.48000000000002</v>
      </c>
      <c r="I259" s="262"/>
      <c r="J259" s="257"/>
      <c r="K259" s="257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181</v>
      </c>
      <c r="AU259" s="267" t="s">
        <v>83</v>
      </c>
      <c r="AV259" s="13" t="s">
        <v>83</v>
      </c>
      <c r="AW259" s="13" t="s">
        <v>31</v>
      </c>
      <c r="AX259" s="13" t="s">
        <v>74</v>
      </c>
      <c r="AY259" s="267" t="s">
        <v>158</v>
      </c>
    </row>
    <row r="260" s="15" customFormat="1">
      <c r="A260" s="15"/>
      <c r="B260" s="283"/>
      <c r="C260" s="284"/>
      <c r="D260" s="258" t="s">
        <v>181</v>
      </c>
      <c r="E260" s="285" t="s">
        <v>1</v>
      </c>
      <c r="F260" s="286" t="s">
        <v>269</v>
      </c>
      <c r="G260" s="284"/>
      <c r="H260" s="287">
        <v>533.24000000000001</v>
      </c>
      <c r="I260" s="288"/>
      <c r="J260" s="284"/>
      <c r="K260" s="284"/>
      <c r="L260" s="289"/>
      <c r="M260" s="290"/>
      <c r="N260" s="291"/>
      <c r="O260" s="291"/>
      <c r="P260" s="291"/>
      <c r="Q260" s="291"/>
      <c r="R260" s="291"/>
      <c r="S260" s="291"/>
      <c r="T260" s="292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93" t="s">
        <v>181</v>
      </c>
      <c r="AU260" s="293" t="s">
        <v>83</v>
      </c>
      <c r="AV260" s="15" t="s">
        <v>170</v>
      </c>
      <c r="AW260" s="15" t="s">
        <v>31</v>
      </c>
      <c r="AX260" s="15" t="s">
        <v>81</v>
      </c>
      <c r="AY260" s="293" t="s">
        <v>158</v>
      </c>
    </row>
    <row r="261" s="2" customFormat="1" ht="16.5" customHeight="1">
      <c r="A261" s="38"/>
      <c r="B261" s="39"/>
      <c r="C261" s="294" t="s">
        <v>496</v>
      </c>
      <c r="D261" s="294" t="s">
        <v>384</v>
      </c>
      <c r="E261" s="295" t="s">
        <v>497</v>
      </c>
      <c r="F261" s="296" t="s">
        <v>498</v>
      </c>
      <c r="G261" s="297" t="s">
        <v>259</v>
      </c>
      <c r="H261" s="298">
        <v>408.45499999999998</v>
      </c>
      <c r="I261" s="299"/>
      <c r="J261" s="300">
        <f>ROUND(I261*H261,2)</f>
        <v>0</v>
      </c>
      <c r="K261" s="296" t="s">
        <v>260</v>
      </c>
      <c r="L261" s="301"/>
      <c r="M261" s="302" t="s">
        <v>1</v>
      </c>
      <c r="N261" s="303" t="s">
        <v>39</v>
      </c>
      <c r="O261" s="91"/>
      <c r="P261" s="252">
        <f>O261*H261</f>
        <v>0</v>
      </c>
      <c r="Q261" s="252">
        <v>0.41699999999999998</v>
      </c>
      <c r="R261" s="252">
        <f>Q261*H261</f>
        <v>170.32573499999998</v>
      </c>
      <c r="S261" s="252">
        <v>0</v>
      </c>
      <c r="T261" s="25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190</v>
      </c>
      <c r="AT261" s="254" t="s">
        <v>384</v>
      </c>
      <c r="AU261" s="254" t="s">
        <v>83</v>
      </c>
      <c r="AY261" s="17" t="s">
        <v>158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81</v>
      </c>
      <c r="BK261" s="255">
        <f>ROUND(I261*H261,2)</f>
        <v>0</v>
      </c>
      <c r="BL261" s="17" t="s">
        <v>170</v>
      </c>
      <c r="BM261" s="254" t="s">
        <v>499</v>
      </c>
    </row>
    <row r="262" s="13" customFormat="1">
      <c r="A262" s="13"/>
      <c r="B262" s="256"/>
      <c r="C262" s="257"/>
      <c r="D262" s="258" t="s">
        <v>181</v>
      </c>
      <c r="E262" s="259" t="s">
        <v>1</v>
      </c>
      <c r="F262" s="260" t="s">
        <v>500</v>
      </c>
      <c r="G262" s="257"/>
      <c r="H262" s="261">
        <v>278.21499999999997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181</v>
      </c>
      <c r="AU262" s="267" t="s">
        <v>83</v>
      </c>
      <c r="AV262" s="13" t="s">
        <v>83</v>
      </c>
      <c r="AW262" s="13" t="s">
        <v>31</v>
      </c>
      <c r="AX262" s="13" t="s">
        <v>74</v>
      </c>
      <c r="AY262" s="267" t="s">
        <v>158</v>
      </c>
    </row>
    <row r="263" s="13" customFormat="1">
      <c r="A263" s="13"/>
      <c r="B263" s="256"/>
      <c r="C263" s="257"/>
      <c r="D263" s="258" t="s">
        <v>181</v>
      </c>
      <c r="E263" s="259" t="s">
        <v>1</v>
      </c>
      <c r="F263" s="260" t="s">
        <v>501</v>
      </c>
      <c r="G263" s="257"/>
      <c r="H263" s="261">
        <v>130.24000000000001</v>
      </c>
      <c r="I263" s="262"/>
      <c r="J263" s="257"/>
      <c r="K263" s="257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181</v>
      </c>
      <c r="AU263" s="267" t="s">
        <v>83</v>
      </c>
      <c r="AV263" s="13" t="s">
        <v>83</v>
      </c>
      <c r="AW263" s="13" t="s">
        <v>31</v>
      </c>
      <c r="AX263" s="13" t="s">
        <v>74</v>
      </c>
      <c r="AY263" s="267" t="s">
        <v>158</v>
      </c>
    </row>
    <row r="264" s="15" customFormat="1">
      <c r="A264" s="15"/>
      <c r="B264" s="283"/>
      <c r="C264" s="284"/>
      <c r="D264" s="258" t="s">
        <v>181</v>
      </c>
      <c r="E264" s="285" t="s">
        <v>1</v>
      </c>
      <c r="F264" s="286" t="s">
        <v>269</v>
      </c>
      <c r="G264" s="284"/>
      <c r="H264" s="287">
        <v>408.45499999999998</v>
      </c>
      <c r="I264" s="288"/>
      <c r="J264" s="284"/>
      <c r="K264" s="284"/>
      <c r="L264" s="289"/>
      <c r="M264" s="290"/>
      <c r="N264" s="291"/>
      <c r="O264" s="291"/>
      <c r="P264" s="291"/>
      <c r="Q264" s="291"/>
      <c r="R264" s="291"/>
      <c r="S264" s="291"/>
      <c r="T264" s="29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93" t="s">
        <v>181</v>
      </c>
      <c r="AU264" s="293" t="s">
        <v>83</v>
      </c>
      <c r="AV264" s="15" t="s">
        <v>170</v>
      </c>
      <c r="AW264" s="15" t="s">
        <v>31</v>
      </c>
      <c r="AX264" s="15" t="s">
        <v>81</v>
      </c>
      <c r="AY264" s="293" t="s">
        <v>158</v>
      </c>
    </row>
    <row r="265" s="2" customFormat="1" ht="21.75" customHeight="1">
      <c r="A265" s="38"/>
      <c r="B265" s="39"/>
      <c r="C265" s="243" t="s">
        <v>502</v>
      </c>
      <c r="D265" s="243" t="s">
        <v>161</v>
      </c>
      <c r="E265" s="244" t="s">
        <v>503</v>
      </c>
      <c r="F265" s="245" t="s">
        <v>504</v>
      </c>
      <c r="G265" s="246" t="s">
        <v>259</v>
      </c>
      <c r="H265" s="247">
        <v>533.24000000000001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0.10353999999999999</v>
      </c>
      <c r="R265" s="252">
        <f>Q265*H265</f>
        <v>55.2116696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170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170</v>
      </c>
      <c r="BM265" s="254" t="s">
        <v>505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506</v>
      </c>
      <c r="G266" s="257"/>
      <c r="H266" s="261">
        <v>272.75999999999999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74</v>
      </c>
      <c r="AY266" s="267" t="s">
        <v>158</v>
      </c>
    </row>
    <row r="267" s="13" customFormat="1">
      <c r="A267" s="13"/>
      <c r="B267" s="256"/>
      <c r="C267" s="257"/>
      <c r="D267" s="258" t="s">
        <v>181</v>
      </c>
      <c r="E267" s="259" t="s">
        <v>1</v>
      </c>
      <c r="F267" s="260" t="s">
        <v>507</v>
      </c>
      <c r="G267" s="257"/>
      <c r="H267" s="261">
        <v>260.48000000000002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181</v>
      </c>
      <c r="AU267" s="267" t="s">
        <v>83</v>
      </c>
      <c r="AV267" s="13" t="s">
        <v>83</v>
      </c>
      <c r="AW267" s="13" t="s">
        <v>31</v>
      </c>
      <c r="AX267" s="13" t="s">
        <v>74</v>
      </c>
      <c r="AY267" s="267" t="s">
        <v>158</v>
      </c>
    </row>
    <row r="268" s="15" customFormat="1">
      <c r="A268" s="15"/>
      <c r="B268" s="283"/>
      <c r="C268" s="284"/>
      <c r="D268" s="258" t="s">
        <v>181</v>
      </c>
      <c r="E268" s="285" t="s">
        <v>1</v>
      </c>
      <c r="F268" s="286" t="s">
        <v>269</v>
      </c>
      <c r="G268" s="284"/>
      <c r="H268" s="287">
        <v>533.24000000000001</v>
      </c>
      <c r="I268" s="288"/>
      <c r="J268" s="284"/>
      <c r="K268" s="284"/>
      <c r="L268" s="289"/>
      <c r="M268" s="290"/>
      <c r="N268" s="291"/>
      <c r="O268" s="291"/>
      <c r="P268" s="291"/>
      <c r="Q268" s="291"/>
      <c r="R268" s="291"/>
      <c r="S268" s="291"/>
      <c r="T268" s="29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93" t="s">
        <v>181</v>
      </c>
      <c r="AU268" s="293" t="s">
        <v>83</v>
      </c>
      <c r="AV268" s="15" t="s">
        <v>170</v>
      </c>
      <c r="AW268" s="15" t="s">
        <v>31</v>
      </c>
      <c r="AX268" s="15" t="s">
        <v>81</v>
      </c>
      <c r="AY268" s="293" t="s">
        <v>158</v>
      </c>
    </row>
    <row r="269" s="12" customFormat="1" ht="22.8" customHeight="1">
      <c r="A269" s="12"/>
      <c r="B269" s="227"/>
      <c r="C269" s="228"/>
      <c r="D269" s="229" t="s">
        <v>73</v>
      </c>
      <c r="E269" s="241" t="s">
        <v>190</v>
      </c>
      <c r="F269" s="241" t="s">
        <v>508</v>
      </c>
      <c r="G269" s="228"/>
      <c r="H269" s="228"/>
      <c r="I269" s="231"/>
      <c r="J269" s="242">
        <f>BK269</f>
        <v>0</v>
      </c>
      <c r="K269" s="228"/>
      <c r="L269" s="233"/>
      <c r="M269" s="234"/>
      <c r="N269" s="235"/>
      <c r="O269" s="235"/>
      <c r="P269" s="236">
        <f>SUM(P270:P292)</f>
        <v>0</v>
      </c>
      <c r="Q269" s="235"/>
      <c r="R269" s="236">
        <f>SUM(R270:R292)</f>
        <v>43.203185000000005</v>
      </c>
      <c r="S269" s="235"/>
      <c r="T269" s="237">
        <f>SUM(T270:T292)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38" t="s">
        <v>81</v>
      </c>
      <c r="AT269" s="239" t="s">
        <v>73</v>
      </c>
      <c r="AU269" s="239" t="s">
        <v>81</v>
      </c>
      <c r="AY269" s="238" t="s">
        <v>158</v>
      </c>
      <c r="BK269" s="240">
        <f>SUM(BK270:BK292)</f>
        <v>0</v>
      </c>
    </row>
    <row r="270" s="2" customFormat="1" ht="21.75" customHeight="1">
      <c r="A270" s="38"/>
      <c r="B270" s="39"/>
      <c r="C270" s="243" t="s">
        <v>509</v>
      </c>
      <c r="D270" s="243" t="s">
        <v>161</v>
      </c>
      <c r="E270" s="244" t="s">
        <v>510</v>
      </c>
      <c r="F270" s="245" t="s">
        <v>511</v>
      </c>
      <c r="G270" s="246" t="s">
        <v>280</v>
      </c>
      <c r="H270" s="247">
        <v>92</v>
      </c>
      <c r="I270" s="248"/>
      <c r="J270" s="249">
        <f>ROUND(I270*H270,2)</f>
        <v>0</v>
      </c>
      <c r="K270" s="245" t="s">
        <v>260</v>
      </c>
      <c r="L270" s="44"/>
      <c r="M270" s="250" t="s">
        <v>1</v>
      </c>
      <c r="N270" s="251" t="s">
        <v>39</v>
      </c>
      <c r="O270" s="91"/>
      <c r="P270" s="252">
        <f>O270*H270</f>
        <v>0</v>
      </c>
      <c r="Q270" s="252">
        <v>4.0000000000000003E-05</v>
      </c>
      <c r="R270" s="252">
        <f>Q270*H270</f>
        <v>0.0036800000000000001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170</v>
      </c>
      <c r="AT270" s="254" t="s">
        <v>161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170</v>
      </c>
      <c r="BM270" s="254" t="s">
        <v>512</v>
      </c>
    </row>
    <row r="271" s="13" customFormat="1">
      <c r="A271" s="13"/>
      <c r="B271" s="256"/>
      <c r="C271" s="257"/>
      <c r="D271" s="258" t="s">
        <v>181</v>
      </c>
      <c r="E271" s="259" t="s">
        <v>1</v>
      </c>
      <c r="F271" s="260" t="s">
        <v>513</v>
      </c>
      <c r="G271" s="257"/>
      <c r="H271" s="261">
        <v>92</v>
      </c>
      <c r="I271" s="262"/>
      <c r="J271" s="257"/>
      <c r="K271" s="257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181</v>
      </c>
      <c r="AU271" s="267" t="s">
        <v>83</v>
      </c>
      <c r="AV271" s="13" t="s">
        <v>83</v>
      </c>
      <c r="AW271" s="13" t="s">
        <v>31</v>
      </c>
      <c r="AX271" s="13" t="s">
        <v>81</v>
      </c>
      <c r="AY271" s="267" t="s">
        <v>158</v>
      </c>
    </row>
    <row r="272" s="2" customFormat="1" ht="21.75" customHeight="1">
      <c r="A272" s="38"/>
      <c r="B272" s="39"/>
      <c r="C272" s="294" t="s">
        <v>514</v>
      </c>
      <c r="D272" s="294" t="s">
        <v>384</v>
      </c>
      <c r="E272" s="295" t="s">
        <v>515</v>
      </c>
      <c r="F272" s="296" t="s">
        <v>516</v>
      </c>
      <c r="G272" s="297" t="s">
        <v>280</v>
      </c>
      <c r="H272" s="298">
        <v>93.379999999999995</v>
      </c>
      <c r="I272" s="299"/>
      <c r="J272" s="300">
        <f>ROUND(I272*H272,2)</f>
        <v>0</v>
      </c>
      <c r="K272" s="296" t="s">
        <v>260</v>
      </c>
      <c r="L272" s="301"/>
      <c r="M272" s="302" t="s">
        <v>1</v>
      </c>
      <c r="N272" s="303" t="s">
        <v>39</v>
      </c>
      <c r="O272" s="91"/>
      <c r="P272" s="252">
        <f>O272*H272</f>
        <v>0</v>
      </c>
      <c r="Q272" s="252">
        <v>0.036999999999999998</v>
      </c>
      <c r="R272" s="252">
        <f>Q272*H272</f>
        <v>3.4550599999999996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190</v>
      </c>
      <c r="AT272" s="254" t="s">
        <v>384</v>
      </c>
      <c r="AU272" s="254" t="s">
        <v>83</v>
      </c>
      <c r="AY272" s="17" t="s">
        <v>158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81</v>
      </c>
      <c r="BK272" s="255">
        <f>ROUND(I272*H272,2)</f>
        <v>0</v>
      </c>
      <c r="BL272" s="17" t="s">
        <v>170</v>
      </c>
      <c r="BM272" s="254" t="s">
        <v>517</v>
      </c>
    </row>
    <row r="273" s="13" customFormat="1">
      <c r="A273" s="13"/>
      <c r="B273" s="256"/>
      <c r="C273" s="257"/>
      <c r="D273" s="258" t="s">
        <v>181</v>
      </c>
      <c r="E273" s="257"/>
      <c r="F273" s="260" t="s">
        <v>518</v>
      </c>
      <c r="G273" s="257"/>
      <c r="H273" s="261">
        <v>93.379999999999995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4</v>
      </c>
      <c r="AX273" s="13" t="s">
        <v>81</v>
      </c>
      <c r="AY273" s="267" t="s">
        <v>158</v>
      </c>
    </row>
    <row r="274" s="2" customFormat="1" ht="21.75" customHeight="1">
      <c r="A274" s="38"/>
      <c r="B274" s="39"/>
      <c r="C274" s="243" t="s">
        <v>519</v>
      </c>
      <c r="D274" s="243" t="s">
        <v>161</v>
      </c>
      <c r="E274" s="244" t="s">
        <v>520</v>
      </c>
      <c r="F274" s="245" t="s">
        <v>521</v>
      </c>
      <c r="G274" s="246" t="s">
        <v>237</v>
      </c>
      <c r="H274" s="247">
        <v>51</v>
      </c>
      <c r="I274" s="248"/>
      <c r="J274" s="249">
        <f>ROUND(I274*H274,2)</f>
        <v>0</v>
      </c>
      <c r="K274" s="245" t="s">
        <v>260</v>
      </c>
      <c r="L274" s="44"/>
      <c r="M274" s="250" t="s">
        <v>1</v>
      </c>
      <c r="N274" s="251" t="s">
        <v>39</v>
      </c>
      <c r="O274" s="91"/>
      <c r="P274" s="252">
        <f>O274*H274</f>
        <v>0</v>
      </c>
      <c r="Q274" s="252">
        <v>6.9999999999999994E-05</v>
      </c>
      <c r="R274" s="252">
        <f>Q274*H274</f>
        <v>0.0035699999999999998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170</v>
      </c>
      <c r="AT274" s="254" t="s">
        <v>161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170</v>
      </c>
      <c r="BM274" s="254" t="s">
        <v>522</v>
      </c>
    </row>
    <row r="275" s="13" customFormat="1">
      <c r="A275" s="13"/>
      <c r="B275" s="256"/>
      <c r="C275" s="257"/>
      <c r="D275" s="258" t="s">
        <v>181</v>
      </c>
      <c r="E275" s="259" t="s">
        <v>1</v>
      </c>
      <c r="F275" s="260" t="s">
        <v>523</v>
      </c>
      <c r="G275" s="257"/>
      <c r="H275" s="261">
        <v>51</v>
      </c>
      <c r="I275" s="262"/>
      <c r="J275" s="257"/>
      <c r="K275" s="257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181</v>
      </c>
      <c r="AU275" s="267" t="s">
        <v>83</v>
      </c>
      <c r="AV275" s="13" t="s">
        <v>83</v>
      </c>
      <c r="AW275" s="13" t="s">
        <v>31</v>
      </c>
      <c r="AX275" s="13" t="s">
        <v>81</v>
      </c>
      <c r="AY275" s="267" t="s">
        <v>158</v>
      </c>
    </row>
    <row r="276" s="2" customFormat="1" ht="21.75" customHeight="1">
      <c r="A276" s="38"/>
      <c r="B276" s="39"/>
      <c r="C276" s="294" t="s">
        <v>524</v>
      </c>
      <c r="D276" s="294" t="s">
        <v>384</v>
      </c>
      <c r="E276" s="295" t="s">
        <v>525</v>
      </c>
      <c r="F276" s="296" t="s">
        <v>526</v>
      </c>
      <c r="G276" s="297" t="s">
        <v>237</v>
      </c>
      <c r="H276" s="298">
        <v>51.765000000000001</v>
      </c>
      <c r="I276" s="299"/>
      <c r="J276" s="300">
        <f>ROUND(I276*H276,2)</f>
        <v>0</v>
      </c>
      <c r="K276" s="296" t="s">
        <v>260</v>
      </c>
      <c r="L276" s="301"/>
      <c r="M276" s="302" t="s">
        <v>1</v>
      </c>
      <c r="N276" s="303" t="s">
        <v>39</v>
      </c>
      <c r="O276" s="91"/>
      <c r="P276" s="252">
        <f>O276*H276</f>
        <v>0</v>
      </c>
      <c r="Q276" s="252">
        <v>0.014999999999999999</v>
      </c>
      <c r="R276" s="252">
        <f>Q276*H276</f>
        <v>0.77647500000000003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190</v>
      </c>
      <c r="AT276" s="254" t="s">
        <v>384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170</v>
      </c>
      <c r="BM276" s="254" t="s">
        <v>527</v>
      </c>
    </row>
    <row r="277" s="13" customFormat="1">
      <c r="A277" s="13"/>
      <c r="B277" s="256"/>
      <c r="C277" s="257"/>
      <c r="D277" s="258" t="s">
        <v>181</v>
      </c>
      <c r="E277" s="259" t="s">
        <v>1</v>
      </c>
      <c r="F277" s="260" t="s">
        <v>523</v>
      </c>
      <c r="G277" s="257"/>
      <c r="H277" s="261">
        <v>51</v>
      </c>
      <c r="I277" s="262"/>
      <c r="J277" s="257"/>
      <c r="K277" s="257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181</v>
      </c>
      <c r="AU277" s="267" t="s">
        <v>83</v>
      </c>
      <c r="AV277" s="13" t="s">
        <v>83</v>
      </c>
      <c r="AW277" s="13" t="s">
        <v>31</v>
      </c>
      <c r="AX277" s="13" t="s">
        <v>81</v>
      </c>
      <c r="AY277" s="267" t="s">
        <v>158</v>
      </c>
    </row>
    <row r="278" s="13" customFormat="1">
      <c r="A278" s="13"/>
      <c r="B278" s="256"/>
      <c r="C278" s="257"/>
      <c r="D278" s="258" t="s">
        <v>181</v>
      </c>
      <c r="E278" s="257"/>
      <c r="F278" s="260" t="s">
        <v>528</v>
      </c>
      <c r="G278" s="257"/>
      <c r="H278" s="261">
        <v>51.765000000000001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4</v>
      </c>
      <c r="AX278" s="13" t="s">
        <v>81</v>
      </c>
      <c r="AY278" s="267" t="s">
        <v>158</v>
      </c>
    </row>
    <row r="279" s="2" customFormat="1" ht="21.75" customHeight="1">
      <c r="A279" s="38"/>
      <c r="B279" s="39"/>
      <c r="C279" s="243" t="s">
        <v>529</v>
      </c>
      <c r="D279" s="243" t="s">
        <v>161</v>
      </c>
      <c r="E279" s="244" t="s">
        <v>530</v>
      </c>
      <c r="F279" s="245" t="s">
        <v>531</v>
      </c>
      <c r="G279" s="246" t="s">
        <v>237</v>
      </c>
      <c r="H279" s="247">
        <v>18</v>
      </c>
      <c r="I279" s="248"/>
      <c r="J279" s="249">
        <f>ROUND(I279*H279,2)</f>
        <v>0</v>
      </c>
      <c r="K279" s="245" t="s">
        <v>260</v>
      </c>
      <c r="L279" s="44"/>
      <c r="M279" s="250" t="s">
        <v>1</v>
      </c>
      <c r="N279" s="251" t="s">
        <v>39</v>
      </c>
      <c r="O279" s="91"/>
      <c r="P279" s="252">
        <f>O279*H279</f>
        <v>0</v>
      </c>
      <c r="Q279" s="252">
        <v>0.34089999999999998</v>
      </c>
      <c r="R279" s="252">
        <f>Q279*H279</f>
        <v>6.1361999999999997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170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170</v>
      </c>
      <c r="BM279" s="254" t="s">
        <v>532</v>
      </c>
    </row>
    <row r="280" s="2" customFormat="1" ht="21.75" customHeight="1">
      <c r="A280" s="38"/>
      <c r="B280" s="39"/>
      <c r="C280" s="294" t="s">
        <v>533</v>
      </c>
      <c r="D280" s="294" t="s">
        <v>384</v>
      </c>
      <c r="E280" s="295" t="s">
        <v>534</v>
      </c>
      <c r="F280" s="296" t="s">
        <v>535</v>
      </c>
      <c r="G280" s="297" t="s">
        <v>237</v>
      </c>
      <c r="H280" s="298">
        <v>18</v>
      </c>
      <c r="I280" s="299"/>
      <c r="J280" s="300">
        <f>ROUND(I280*H280,2)</f>
        <v>0</v>
      </c>
      <c r="K280" s="296" t="s">
        <v>260</v>
      </c>
      <c r="L280" s="301"/>
      <c r="M280" s="302" t="s">
        <v>1</v>
      </c>
      <c r="N280" s="303" t="s">
        <v>39</v>
      </c>
      <c r="O280" s="91"/>
      <c r="P280" s="252">
        <f>O280*H280</f>
        <v>0</v>
      </c>
      <c r="Q280" s="252">
        <v>0.097000000000000003</v>
      </c>
      <c r="R280" s="252">
        <f>Q280*H280</f>
        <v>1.746</v>
      </c>
      <c r="S280" s="252">
        <v>0</v>
      </c>
      <c r="T280" s="25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190</v>
      </c>
      <c r="AT280" s="254" t="s">
        <v>384</v>
      </c>
      <c r="AU280" s="254" t="s">
        <v>83</v>
      </c>
      <c r="AY280" s="17" t="s">
        <v>158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81</v>
      </c>
      <c r="BK280" s="255">
        <f>ROUND(I280*H280,2)</f>
        <v>0</v>
      </c>
      <c r="BL280" s="17" t="s">
        <v>170</v>
      </c>
      <c r="BM280" s="254" t="s">
        <v>536</v>
      </c>
    </row>
    <row r="281" s="13" customFormat="1">
      <c r="A281" s="13"/>
      <c r="B281" s="256"/>
      <c r="C281" s="257"/>
      <c r="D281" s="258" t="s">
        <v>181</v>
      </c>
      <c r="E281" s="259" t="s">
        <v>1</v>
      </c>
      <c r="F281" s="260" t="s">
        <v>326</v>
      </c>
      <c r="G281" s="257"/>
      <c r="H281" s="261">
        <v>18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181</v>
      </c>
      <c r="AU281" s="267" t="s">
        <v>83</v>
      </c>
      <c r="AV281" s="13" t="s">
        <v>83</v>
      </c>
      <c r="AW281" s="13" t="s">
        <v>31</v>
      </c>
      <c r="AX281" s="13" t="s">
        <v>81</v>
      </c>
      <c r="AY281" s="267" t="s">
        <v>158</v>
      </c>
    </row>
    <row r="282" s="2" customFormat="1" ht="16.5" customHeight="1">
      <c r="A282" s="38"/>
      <c r="B282" s="39"/>
      <c r="C282" s="294" t="s">
        <v>537</v>
      </c>
      <c r="D282" s="294" t="s">
        <v>384</v>
      </c>
      <c r="E282" s="295" t="s">
        <v>538</v>
      </c>
      <c r="F282" s="296" t="s">
        <v>539</v>
      </c>
      <c r="G282" s="297" t="s">
        <v>237</v>
      </c>
      <c r="H282" s="298">
        <v>18</v>
      </c>
      <c r="I282" s="299"/>
      <c r="J282" s="300">
        <f>ROUND(I282*H282,2)</f>
        <v>0</v>
      </c>
      <c r="K282" s="296" t="s">
        <v>260</v>
      </c>
      <c r="L282" s="301"/>
      <c r="M282" s="302" t="s">
        <v>1</v>
      </c>
      <c r="N282" s="303" t="s">
        <v>39</v>
      </c>
      <c r="O282" s="91"/>
      <c r="P282" s="252">
        <f>O282*H282</f>
        <v>0</v>
      </c>
      <c r="Q282" s="252">
        <v>0.058000000000000003</v>
      </c>
      <c r="R282" s="252">
        <f>Q282*H282</f>
        <v>1.044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190</v>
      </c>
      <c r="AT282" s="254" t="s">
        <v>384</v>
      </c>
      <c r="AU282" s="254" t="s">
        <v>83</v>
      </c>
      <c r="AY282" s="17" t="s">
        <v>158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81</v>
      </c>
      <c r="BK282" s="255">
        <f>ROUND(I282*H282,2)</f>
        <v>0</v>
      </c>
      <c r="BL282" s="17" t="s">
        <v>170</v>
      </c>
      <c r="BM282" s="254" t="s">
        <v>540</v>
      </c>
    </row>
    <row r="283" s="2" customFormat="1" ht="21.75" customHeight="1">
      <c r="A283" s="38"/>
      <c r="B283" s="39"/>
      <c r="C283" s="294" t="s">
        <v>541</v>
      </c>
      <c r="D283" s="294" t="s">
        <v>384</v>
      </c>
      <c r="E283" s="295" t="s">
        <v>542</v>
      </c>
      <c r="F283" s="296" t="s">
        <v>543</v>
      </c>
      <c r="G283" s="297" t="s">
        <v>237</v>
      </c>
      <c r="H283" s="298">
        <v>18</v>
      </c>
      <c r="I283" s="299"/>
      <c r="J283" s="300">
        <f>ROUND(I283*H283,2)</f>
        <v>0</v>
      </c>
      <c r="K283" s="296" t="s">
        <v>260</v>
      </c>
      <c r="L283" s="301"/>
      <c r="M283" s="302" t="s">
        <v>1</v>
      </c>
      <c r="N283" s="303" t="s">
        <v>39</v>
      </c>
      <c r="O283" s="91"/>
      <c r="P283" s="252">
        <f>O283*H283</f>
        <v>0</v>
      </c>
      <c r="Q283" s="252">
        <v>0.080000000000000002</v>
      </c>
      <c r="R283" s="252">
        <f>Q283*H283</f>
        <v>1.44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190</v>
      </c>
      <c r="AT283" s="254" t="s">
        <v>384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170</v>
      </c>
      <c r="BM283" s="254" t="s">
        <v>544</v>
      </c>
    </row>
    <row r="284" s="2" customFormat="1" ht="21.75" customHeight="1">
      <c r="A284" s="38"/>
      <c r="B284" s="39"/>
      <c r="C284" s="294" t="s">
        <v>545</v>
      </c>
      <c r="D284" s="294" t="s">
        <v>384</v>
      </c>
      <c r="E284" s="295" t="s">
        <v>546</v>
      </c>
      <c r="F284" s="296" t="s">
        <v>547</v>
      </c>
      <c r="G284" s="297" t="s">
        <v>237</v>
      </c>
      <c r="H284" s="298">
        <v>18</v>
      </c>
      <c r="I284" s="299"/>
      <c r="J284" s="300">
        <f>ROUND(I284*H284,2)</f>
        <v>0</v>
      </c>
      <c r="K284" s="296" t="s">
        <v>1</v>
      </c>
      <c r="L284" s="301"/>
      <c r="M284" s="302" t="s">
        <v>1</v>
      </c>
      <c r="N284" s="303" t="s">
        <v>39</v>
      </c>
      <c r="O284" s="91"/>
      <c r="P284" s="252">
        <f>O284*H284</f>
        <v>0</v>
      </c>
      <c r="Q284" s="252">
        <v>0.027</v>
      </c>
      <c r="R284" s="252">
        <f>Q284*H284</f>
        <v>0.48599999999999999</v>
      </c>
      <c r="S284" s="252">
        <v>0</v>
      </c>
      <c r="T284" s="25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190</v>
      </c>
      <c r="AT284" s="254" t="s">
        <v>384</v>
      </c>
      <c r="AU284" s="254" t="s">
        <v>83</v>
      </c>
      <c r="AY284" s="17" t="s">
        <v>158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81</v>
      </c>
      <c r="BK284" s="255">
        <f>ROUND(I284*H284,2)</f>
        <v>0</v>
      </c>
      <c r="BL284" s="17" t="s">
        <v>170</v>
      </c>
      <c r="BM284" s="254" t="s">
        <v>548</v>
      </c>
    </row>
    <row r="285" s="2" customFormat="1" ht="21.75" customHeight="1">
      <c r="A285" s="38"/>
      <c r="B285" s="39"/>
      <c r="C285" s="294" t="s">
        <v>549</v>
      </c>
      <c r="D285" s="294" t="s">
        <v>384</v>
      </c>
      <c r="E285" s="295" t="s">
        <v>550</v>
      </c>
      <c r="F285" s="296" t="s">
        <v>551</v>
      </c>
      <c r="G285" s="297" t="s">
        <v>237</v>
      </c>
      <c r="H285" s="298">
        <v>18</v>
      </c>
      <c r="I285" s="299"/>
      <c r="J285" s="300">
        <f>ROUND(I285*H285,2)</f>
        <v>0</v>
      </c>
      <c r="K285" s="296" t="s">
        <v>1</v>
      </c>
      <c r="L285" s="301"/>
      <c r="M285" s="302" t="s">
        <v>1</v>
      </c>
      <c r="N285" s="303" t="s">
        <v>39</v>
      </c>
      <c r="O285" s="91"/>
      <c r="P285" s="252">
        <f>O285*H285</f>
        <v>0</v>
      </c>
      <c r="Q285" s="252">
        <v>0.10299999999999999</v>
      </c>
      <c r="R285" s="252">
        <f>Q285*H285</f>
        <v>1.8539999999999999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190</v>
      </c>
      <c r="AT285" s="254" t="s">
        <v>384</v>
      </c>
      <c r="AU285" s="254" t="s">
        <v>83</v>
      </c>
      <c r="AY285" s="17" t="s">
        <v>158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81</v>
      </c>
      <c r="BK285" s="255">
        <f>ROUND(I285*H285,2)</f>
        <v>0</v>
      </c>
      <c r="BL285" s="17" t="s">
        <v>170</v>
      </c>
      <c r="BM285" s="254" t="s">
        <v>552</v>
      </c>
    </row>
    <row r="286" s="2" customFormat="1" ht="21.75" customHeight="1">
      <c r="A286" s="38"/>
      <c r="B286" s="39"/>
      <c r="C286" s="294" t="s">
        <v>553</v>
      </c>
      <c r="D286" s="294" t="s">
        <v>384</v>
      </c>
      <c r="E286" s="295" t="s">
        <v>554</v>
      </c>
      <c r="F286" s="296" t="s">
        <v>555</v>
      </c>
      <c r="G286" s="297" t="s">
        <v>237</v>
      </c>
      <c r="H286" s="298">
        <v>18</v>
      </c>
      <c r="I286" s="299"/>
      <c r="J286" s="300">
        <f>ROUND(I286*H286,2)</f>
        <v>0</v>
      </c>
      <c r="K286" s="296" t="s">
        <v>1</v>
      </c>
      <c r="L286" s="301"/>
      <c r="M286" s="302" t="s">
        <v>1</v>
      </c>
      <c r="N286" s="303" t="s">
        <v>39</v>
      </c>
      <c r="O286" s="91"/>
      <c r="P286" s="252">
        <f>O286*H286</f>
        <v>0</v>
      </c>
      <c r="Q286" s="252">
        <v>0.10299999999999999</v>
      </c>
      <c r="R286" s="252">
        <f>Q286*H286</f>
        <v>1.8539999999999999</v>
      </c>
      <c r="S286" s="252">
        <v>0</v>
      </c>
      <c r="T286" s="25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4" t="s">
        <v>190</v>
      </c>
      <c r="AT286" s="254" t="s">
        <v>384</v>
      </c>
      <c r="AU286" s="254" t="s">
        <v>83</v>
      </c>
      <c r="AY286" s="17" t="s">
        <v>158</v>
      </c>
      <c r="BE286" s="255">
        <f>IF(N286="základní",J286,0)</f>
        <v>0</v>
      </c>
      <c r="BF286" s="255">
        <f>IF(N286="snížená",J286,0)</f>
        <v>0</v>
      </c>
      <c r="BG286" s="255">
        <f>IF(N286="zákl. přenesená",J286,0)</f>
        <v>0</v>
      </c>
      <c r="BH286" s="255">
        <f>IF(N286="sníž. přenesená",J286,0)</f>
        <v>0</v>
      </c>
      <c r="BI286" s="255">
        <f>IF(N286="nulová",J286,0)</f>
        <v>0</v>
      </c>
      <c r="BJ286" s="17" t="s">
        <v>81</v>
      </c>
      <c r="BK286" s="255">
        <f>ROUND(I286*H286,2)</f>
        <v>0</v>
      </c>
      <c r="BL286" s="17" t="s">
        <v>170</v>
      </c>
      <c r="BM286" s="254" t="s">
        <v>556</v>
      </c>
    </row>
    <row r="287" s="2" customFormat="1" ht="21.75" customHeight="1">
      <c r="A287" s="38"/>
      <c r="B287" s="39"/>
      <c r="C287" s="294" t="s">
        <v>557</v>
      </c>
      <c r="D287" s="294" t="s">
        <v>384</v>
      </c>
      <c r="E287" s="295" t="s">
        <v>558</v>
      </c>
      <c r="F287" s="296" t="s">
        <v>559</v>
      </c>
      <c r="G287" s="297" t="s">
        <v>237</v>
      </c>
      <c r="H287" s="298">
        <v>18</v>
      </c>
      <c r="I287" s="299"/>
      <c r="J287" s="300">
        <f>ROUND(I287*H287,2)</f>
        <v>0</v>
      </c>
      <c r="K287" s="296" t="s">
        <v>260</v>
      </c>
      <c r="L287" s="301"/>
      <c r="M287" s="302" t="s">
        <v>1</v>
      </c>
      <c r="N287" s="303" t="s">
        <v>39</v>
      </c>
      <c r="O287" s="91"/>
      <c r="P287" s="252">
        <f>O287*H287</f>
        <v>0</v>
      </c>
      <c r="Q287" s="252">
        <v>0.0040000000000000001</v>
      </c>
      <c r="R287" s="252">
        <f>Q287*H287</f>
        <v>0.072000000000000008</v>
      </c>
      <c r="S287" s="252">
        <v>0</v>
      </c>
      <c r="T287" s="25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54" t="s">
        <v>190</v>
      </c>
      <c r="AT287" s="254" t="s">
        <v>384</v>
      </c>
      <c r="AU287" s="254" t="s">
        <v>83</v>
      </c>
      <c r="AY287" s="17" t="s">
        <v>158</v>
      </c>
      <c r="BE287" s="255">
        <f>IF(N287="základní",J287,0)</f>
        <v>0</v>
      </c>
      <c r="BF287" s="255">
        <f>IF(N287="snížená",J287,0)</f>
        <v>0</v>
      </c>
      <c r="BG287" s="255">
        <f>IF(N287="zákl. přenesená",J287,0)</f>
        <v>0</v>
      </c>
      <c r="BH287" s="255">
        <f>IF(N287="sníž. přenesená",J287,0)</f>
        <v>0</v>
      </c>
      <c r="BI287" s="255">
        <f>IF(N287="nulová",J287,0)</f>
        <v>0</v>
      </c>
      <c r="BJ287" s="17" t="s">
        <v>81</v>
      </c>
      <c r="BK287" s="255">
        <f>ROUND(I287*H287,2)</f>
        <v>0</v>
      </c>
      <c r="BL287" s="17" t="s">
        <v>170</v>
      </c>
      <c r="BM287" s="254" t="s">
        <v>560</v>
      </c>
    </row>
    <row r="288" s="2" customFormat="1" ht="16.5" customHeight="1">
      <c r="A288" s="38"/>
      <c r="B288" s="39"/>
      <c r="C288" s="294" t="s">
        <v>561</v>
      </c>
      <c r="D288" s="294" t="s">
        <v>384</v>
      </c>
      <c r="E288" s="295" t="s">
        <v>562</v>
      </c>
      <c r="F288" s="296" t="s">
        <v>563</v>
      </c>
      <c r="G288" s="297" t="s">
        <v>237</v>
      </c>
      <c r="H288" s="298">
        <v>18</v>
      </c>
      <c r="I288" s="299"/>
      <c r="J288" s="300">
        <f>ROUND(I288*H288,2)</f>
        <v>0</v>
      </c>
      <c r="K288" s="296" t="s">
        <v>260</v>
      </c>
      <c r="L288" s="301"/>
      <c r="M288" s="302" t="s">
        <v>1</v>
      </c>
      <c r="N288" s="303" t="s">
        <v>39</v>
      </c>
      <c r="O288" s="91"/>
      <c r="P288" s="252">
        <f>O288*H288</f>
        <v>0</v>
      </c>
      <c r="Q288" s="252">
        <v>0.050599999999999999</v>
      </c>
      <c r="R288" s="252">
        <f>Q288*H288</f>
        <v>0.91079999999999994</v>
      </c>
      <c r="S288" s="252">
        <v>0</v>
      </c>
      <c r="T288" s="25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4" t="s">
        <v>190</v>
      </c>
      <c r="AT288" s="254" t="s">
        <v>384</v>
      </c>
      <c r="AU288" s="254" t="s">
        <v>83</v>
      </c>
      <c r="AY288" s="17" t="s">
        <v>158</v>
      </c>
      <c r="BE288" s="255">
        <f>IF(N288="základní",J288,0)</f>
        <v>0</v>
      </c>
      <c r="BF288" s="255">
        <f>IF(N288="snížená",J288,0)</f>
        <v>0</v>
      </c>
      <c r="BG288" s="255">
        <f>IF(N288="zákl. přenesená",J288,0)</f>
        <v>0</v>
      </c>
      <c r="BH288" s="255">
        <f>IF(N288="sníž. přenesená",J288,0)</f>
        <v>0</v>
      </c>
      <c r="BI288" s="255">
        <f>IF(N288="nulová",J288,0)</f>
        <v>0</v>
      </c>
      <c r="BJ288" s="17" t="s">
        <v>81</v>
      </c>
      <c r="BK288" s="255">
        <f>ROUND(I288*H288,2)</f>
        <v>0</v>
      </c>
      <c r="BL288" s="17" t="s">
        <v>170</v>
      </c>
      <c r="BM288" s="254" t="s">
        <v>564</v>
      </c>
    </row>
    <row r="289" s="2" customFormat="1" ht="21.75" customHeight="1">
      <c r="A289" s="38"/>
      <c r="B289" s="39"/>
      <c r="C289" s="243" t="s">
        <v>565</v>
      </c>
      <c r="D289" s="243" t="s">
        <v>161</v>
      </c>
      <c r="E289" s="244" t="s">
        <v>566</v>
      </c>
      <c r="F289" s="245" t="s">
        <v>567</v>
      </c>
      <c r="G289" s="246" t="s">
        <v>280</v>
      </c>
      <c r="H289" s="247">
        <v>160</v>
      </c>
      <c r="I289" s="248"/>
      <c r="J289" s="249">
        <f>ROUND(I289*H289,2)</f>
        <v>0</v>
      </c>
      <c r="K289" s="245" t="s">
        <v>1</v>
      </c>
      <c r="L289" s="44"/>
      <c r="M289" s="250" t="s">
        <v>1</v>
      </c>
      <c r="N289" s="251" t="s">
        <v>39</v>
      </c>
      <c r="O289" s="91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4" t="s">
        <v>170</v>
      </c>
      <c r="AT289" s="254" t="s">
        <v>161</v>
      </c>
      <c r="AU289" s="254" t="s">
        <v>83</v>
      </c>
      <c r="AY289" s="17" t="s">
        <v>158</v>
      </c>
      <c r="BE289" s="255">
        <f>IF(N289="základní",J289,0)</f>
        <v>0</v>
      </c>
      <c r="BF289" s="255">
        <f>IF(N289="snížená",J289,0)</f>
        <v>0</v>
      </c>
      <c r="BG289" s="255">
        <f>IF(N289="zákl. přenesená",J289,0)</f>
        <v>0</v>
      </c>
      <c r="BH289" s="255">
        <f>IF(N289="sníž. přenesená",J289,0)</f>
        <v>0</v>
      </c>
      <c r="BI289" s="255">
        <f>IF(N289="nulová",J289,0)</f>
        <v>0</v>
      </c>
      <c r="BJ289" s="17" t="s">
        <v>81</v>
      </c>
      <c r="BK289" s="255">
        <f>ROUND(I289*H289,2)</f>
        <v>0</v>
      </c>
      <c r="BL289" s="17" t="s">
        <v>170</v>
      </c>
      <c r="BM289" s="254" t="s">
        <v>568</v>
      </c>
    </row>
    <row r="290" s="13" customFormat="1">
      <c r="A290" s="13"/>
      <c r="B290" s="256"/>
      <c r="C290" s="257"/>
      <c r="D290" s="258" t="s">
        <v>181</v>
      </c>
      <c r="E290" s="259" t="s">
        <v>1</v>
      </c>
      <c r="F290" s="260" t="s">
        <v>569</v>
      </c>
      <c r="G290" s="257"/>
      <c r="H290" s="261">
        <v>160</v>
      </c>
      <c r="I290" s="262"/>
      <c r="J290" s="257"/>
      <c r="K290" s="257"/>
      <c r="L290" s="263"/>
      <c r="M290" s="264"/>
      <c r="N290" s="265"/>
      <c r="O290" s="265"/>
      <c r="P290" s="265"/>
      <c r="Q290" s="265"/>
      <c r="R290" s="265"/>
      <c r="S290" s="265"/>
      <c r="T290" s="26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67" t="s">
        <v>181</v>
      </c>
      <c r="AU290" s="267" t="s">
        <v>83</v>
      </c>
      <c r="AV290" s="13" t="s">
        <v>83</v>
      </c>
      <c r="AW290" s="13" t="s">
        <v>31</v>
      </c>
      <c r="AX290" s="13" t="s">
        <v>81</v>
      </c>
      <c r="AY290" s="267" t="s">
        <v>158</v>
      </c>
    </row>
    <row r="291" s="2" customFormat="1" ht="21.75" customHeight="1">
      <c r="A291" s="38"/>
      <c r="B291" s="39"/>
      <c r="C291" s="243" t="s">
        <v>570</v>
      </c>
      <c r="D291" s="243" t="s">
        <v>161</v>
      </c>
      <c r="E291" s="244" t="s">
        <v>571</v>
      </c>
      <c r="F291" s="245" t="s">
        <v>572</v>
      </c>
      <c r="G291" s="246" t="s">
        <v>237</v>
      </c>
      <c r="H291" s="247">
        <v>15</v>
      </c>
      <c r="I291" s="248"/>
      <c r="J291" s="249">
        <f>ROUND(I291*H291,2)</f>
        <v>0</v>
      </c>
      <c r="K291" s="245" t="s">
        <v>260</v>
      </c>
      <c r="L291" s="44"/>
      <c r="M291" s="250" t="s">
        <v>1</v>
      </c>
      <c r="N291" s="251" t="s">
        <v>39</v>
      </c>
      <c r="O291" s="91"/>
      <c r="P291" s="252">
        <f>O291*H291</f>
        <v>0</v>
      </c>
      <c r="Q291" s="252">
        <v>0.42080000000000001</v>
      </c>
      <c r="R291" s="252">
        <f>Q291*H291</f>
        <v>6.3120000000000003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170</v>
      </c>
      <c r="AT291" s="254" t="s">
        <v>161</v>
      </c>
      <c r="AU291" s="254" t="s">
        <v>83</v>
      </c>
      <c r="AY291" s="17" t="s">
        <v>158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81</v>
      </c>
      <c r="BK291" s="255">
        <f>ROUND(I291*H291,2)</f>
        <v>0</v>
      </c>
      <c r="BL291" s="17" t="s">
        <v>170</v>
      </c>
      <c r="BM291" s="254" t="s">
        <v>573</v>
      </c>
    </row>
    <row r="292" s="2" customFormat="1" ht="21.75" customHeight="1">
      <c r="A292" s="38"/>
      <c r="B292" s="39"/>
      <c r="C292" s="243" t="s">
        <v>574</v>
      </c>
      <c r="D292" s="243" t="s">
        <v>161</v>
      </c>
      <c r="E292" s="244" t="s">
        <v>575</v>
      </c>
      <c r="F292" s="245" t="s">
        <v>576</v>
      </c>
      <c r="G292" s="246" t="s">
        <v>237</v>
      </c>
      <c r="H292" s="247">
        <v>55</v>
      </c>
      <c r="I292" s="248"/>
      <c r="J292" s="249">
        <f>ROUND(I292*H292,2)</f>
        <v>0</v>
      </c>
      <c r="K292" s="245" t="s">
        <v>260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0.31108000000000002</v>
      </c>
      <c r="R292" s="252">
        <f>Q292*H292</f>
        <v>17.109400000000001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170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170</v>
      </c>
      <c r="BM292" s="254" t="s">
        <v>577</v>
      </c>
    </row>
    <row r="293" s="12" customFormat="1" ht="22.8" customHeight="1">
      <c r="A293" s="12"/>
      <c r="B293" s="227"/>
      <c r="C293" s="228"/>
      <c r="D293" s="229" t="s">
        <v>73</v>
      </c>
      <c r="E293" s="241" t="s">
        <v>195</v>
      </c>
      <c r="F293" s="241" t="s">
        <v>578</v>
      </c>
      <c r="G293" s="228"/>
      <c r="H293" s="228"/>
      <c r="I293" s="231"/>
      <c r="J293" s="242">
        <f>BK293</f>
        <v>0</v>
      </c>
      <c r="K293" s="228"/>
      <c r="L293" s="233"/>
      <c r="M293" s="234"/>
      <c r="N293" s="235"/>
      <c r="O293" s="235"/>
      <c r="P293" s="236">
        <f>SUM(P294:P448)</f>
        <v>0</v>
      </c>
      <c r="Q293" s="235"/>
      <c r="R293" s="236">
        <f>SUM(R294:R448)</f>
        <v>648.12512459999994</v>
      </c>
      <c r="S293" s="235"/>
      <c r="T293" s="237">
        <f>SUM(T294:T448)</f>
        <v>1.5980000000000001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38" t="s">
        <v>81</v>
      </c>
      <c r="AT293" s="239" t="s">
        <v>73</v>
      </c>
      <c r="AU293" s="239" t="s">
        <v>81</v>
      </c>
      <c r="AY293" s="238" t="s">
        <v>158</v>
      </c>
      <c r="BK293" s="240">
        <f>SUM(BK294:BK448)</f>
        <v>0</v>
      </c>
    </row>
    <row r="294" s="2" customFormat="1" ht="21.75" customHeight="1">
      <c r="A294" s="38"/>
      <c r="B294" s="39"/>
      <c r="C294" s="243" t="s">
        <v>579</v>
      </c>
      <c r="D294" s="243" t="s">
        <v>161</v>
      </c>
      <c r="E294" s="244" t="s">
        <v>580</v>
      </c>
      <c r="F294" s="245" t="s">
        <v>581</v>
      </c>
      <c r="G294" s="246" t="s">
        <v>237</v>
      </c>
      <c r="H294" s="247">
        <v>66</v>
      </c>
      <c r="I294" s="248"/>
      <c r="J294" s="249">
        <f>ROUND(I294*H294,2)</f>
        <v>0</v>
      </c>
      <c r="K294" s="245" t="s">
        <v>260</v>
      </c>
      <c r="L294" s="44"/>
      <c r="M294" s="250" t="s">
        <v>1</v>
      </c>
      <c r="N294" s="251" t="s">
        <v>39</v>
      </c>
      <c r="O294" s="91"/>
      <c r="P294" s="252">
        <f>O294*H294</f>
        <v>0</v>
      </c>
      <c r="Q294" s="252">
        <v>0.00069999999999999999</v>
      </c>
      <c r="R294" s="252">
        <f>Q294*H294</f>
        <v>0.046199999999999998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170</v>
      </c>
      <c r="AT294" s="254" t="s">
        <v>161</v>
      </c>
      <c r="AU294" s="254" t="s">
        <v>83</v>
      </c>
      <c r="AY294" s="17" t="s">
        <v>158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81</v>
      </c>
      <c r="BK294" s="255">
        <f>ROUND(I294*H294,2)</f>
        <v>0</v>
      </c>
      <c r="BL294" s="17" t="s">
        <v>170</v>
      </c>
      <c r="BM294" s="254" t="s">
        <v>582</v>
      </c>
    </row>
    <row r="295" s="13" customFormat="1">
      <c r="A295" s="13"/>
      <c r="B295" s="256"/>
      <c r="C295" s="257"/>
      <c r="D295" s="258" t="s">
        <v>181</v>
      </c>
      <c r="E295" s="259" t="s">
        <v>1</v>
      </c>
      <c r="F295" s="260" t="s">
        <v>583</v>
      </c>
      <c r="G295" s="257"/>
      <c r="H295" s="261">
        <v>66</v>
      </c>
      <c r="I295" s="262"/>
      <c r="J295" s="257"/>
      <c r="K295" s="257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181</v>
      </c>
      <c r="AU295" s="267" t="s">
        <v>83</v>
      </c>
      <c r="AV295" s="13" t="s">
        <v>83</v>
      </c>
      <c r="AW295" s="13" t="s">
        <v>31</v>
      </c>
      <c r="AX295" s="13" t="s">
        <v>81</v>
      </c>
      <c r="AY295" s="267" t="s">
        <v>158</v>
      </c>
    </row>
    <row r="296" s="2" customFormat="1" ht="16.5" customHeight="1">
      <c r="A296" s="38"/>
      <c r="B296" s="39"/>
      <c r="C296" s="294" t="s">
        <v>584</v>
      </c>
      <c r="D296" s="294" t="s">
        <v>384</v>
      </c>
      <c r="E296" s="295" t="s">
        <v>585</v>
      </c>
      <c r="F296" s="296" t="s">
        <v>586</v>
      </c>
      <c r="G296" s="297" t="s">
        <v>237</v>
      </c>
      <c r="H296" s="298">
        <v>1</v>
      </c>
      <c r="I296" s="299"/>
      <c r="J296" s="300">
        <f>ROUND(I296*H296,2)</f>
        <v>0</v>
      </c>
      <c r="K296" s="296" t="s">
        <v>260</v>
      </c>
      <c r="L296" s="301"/>
      <c r="M296" s="302" t="s">
        <v>1</v>
      </c>
      <c r="N296" s="303" t="s">
        <v>39</v>
      </c>
      <c r="O296" s="91"/>
      <c r="P296" s="252">
        <f>O296*H296</f>
        <v>0</v>
      </c>
      <c r="Q296" s="252">
        <v>0.0038</v>
      </c>
      <c r="R296" s="252">
        <f>Q296*H296</f>
        <v>0.0038</v>
      </c>
      <c r="S296" s="252">
        <v>0</v>
      </c>
      <c r="T296" s="25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4" t="s">
        <v>190</v>
      </c>
      <c r="AT296" s="254" t="s">
        <v>384</v>
      </c>
      <c r="AU296" s="254" t="s">
        <v>83</v>
      </c>
      <c r="AY296" s="17" t="s">
        <v>158</v>
      </c>
      <c r="BE296" s="255">
        <f>IF(N296="základní",J296,0)</f>
        <v>0</v>
      </c>
      <c r="BF296" s="255">
        <f>IF(N296="snížená",J296,0)</f>
        <v>0</v>
      </c>
      <c r="BG296" s="255">
        <f>IF(N296="zákl. přenesená",J296,0)</f>
        <v>0</v>
      </c>
      <c r="BH296" s="255">
        <f>IF(N296="sníž. přenesená",J296,0)</f>
        <v>0</v>
      </c>
      <c r="BI296" s="255">
        <f>IF(N296="nulová",J296,0)</f>
        <v>0</v>
      </c>
      <c r="BJ296" s="17" t="s">
        <v>81</v>
      </c>
      <c r="BK296" s="255">
        <f>ROUND(I296*H296,2)</f>
        <v>0</v>
      </c>
      <c r="BL296" s="17" t="s">
        <v>170</v>
      </c>
      <c r="BM296" s="254" t="s">
        <v>587</v>
      </c>
    </row>
    <row r="297" s="13" customFormat="1">
      <c r="A297" s="13"/>
      <c r="B297" s="256"/>
      <c r="C297" s="257"/>
      <c r="D297" s="258" t="s">
        <v>181</v>
      </c>
      <c r="E297" s="259" t="s">
        <v>1</v>
      </c>
      <c r="F297" s="260" t="s">
        <v>588</v>
      </c>
      <c r="G297" s="257"/>
      <c r="H297" s="261">
        <v>1</v>
      </c>
      <c r="I297" s="262"/>
      <c r="J297" s="257"/>
      <c r="K297" s="257"/>
      <c r="L297" s="263"/>
      <c r="M297" s="264"/>
      <c r="N297" s="265"/>
      <c r="O297" s="265"/>
      <c r="P297" s="265"/>
      <c r="Q297" s="265"/>
      <c r="R297" s="265"/>
      <c r="S297" s="265"/>
      <c r="T297" s="26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7" t="s">
        <v>181</v>
      </c>
      <c r="AU297" s="267" t="s">
        <v>83</v>
      </c>
      <c r="AV297" s="13" t="s">
        <v>83</v>
      </c>
      <c r="AW297" s="13" t="s">
        <v>31</v>
      </c>
      <c r="AX297" s="13" t="s">
        <v>81</v>
      </c>
      <c r="AY297" s="267" t="s">
        <v>158</v>
      </c>
    </row>
    <row r="298" s="2" customFormat="1" ht="21.75" customHeight="1">
      <c r="A298" s="38"/>
      <c r="B298" s="39"/>
      <c r="C298" s="294" t="s">
        <v>589</v>
      </c>
      <c r="D298" s="294" t="s">
        <v>384</v>
      </c>
      <c r="E298" s="295" t="s">
        <v>590</v>
      </c>
      <c r="F298" s="296" t="s">
        <v>591</v>
      </c>
      <c r="G298" s="297" t="s">
        <v>237</v>
      </c>
      <c r="H298" s="298">
        <v>9</v>
      </c>
      <c r="I298" s="299"/>
      <c r="J298" s="300">
        <f>ROUND(I298*H298,2)</f>
        <v>0</v>
      </c>
      <c r="K298" s="296" t="s">
        <v>260</v>
      </c>
      <c r="L298" s="301"/>
      <c r="M298" s="302" t="s">
        <v>1</v>
      </c>
      <c r="N298" s="303" t="s">
        <v>39</v>
      </c>
      <c r="O298" s="91"/>
      <c r="P298" s="252">
        <f>O298*H298</f>
        <v>0</v>
      </c>
      <c r="Q298" s="252">
        <v>0.0025000000000000001</v>
      </c>
      <c r="R298" s="252">
        <f>Q298*H298</f>
        <v>0.022499999999999999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190</v>
      </c>
      <c r="AT298" s="254" t="s">
        <v>384</v>
      </c>
      <c r="AU298" s="254" t="s">
        <v>83</v>
      </c>
      <c r="AY298" s="17" t="s">
        <v>158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81</v>
      </c>
      <c r="BK298" s="255">
        <f>ROUND(I298*H298,2)</f>
        <v>0</v>
      </c>
      <c r="BL298" s="17" t="s">
        <v>170</v>
      </c>
      <c r="BM298" s="254" t="s">
        <v>592</v>
      </c>
    </row>
    <row r="299" s="13" customFormat="1">
      <c r="A299" s="13"/>
      <c r="B299" s="256"/>
      <c r="C299" s="257"/>
      <c r="D299" s="258" t="s">
        <v>181</v>
      </c>
      <c r="E299" s="259" t="s">
        <v>1</v>
      </c>
      <c r="F299" s="260" t="s">
        <v>593</v>
      </c>
      <c r="G299" s="257"/>
      <c r="H299" s="261">
        <v>9</v>
      </c>
      <c r="I299" s="262"/>
      <c r="J299" s="257"/>
      <c r="K299" s="257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181</v>
      </c>
      <c r="AU299" s="267" t="s">
        <v>83</v>
      </c>
      <c r="AV299" s="13" t="s">
        <v>83</v>
      </c>
      <c r="AW299" s="13" t="s">
        <v>31</v>
      </c>
      <c r="AX299" s="13" t="s">
        <v>81</v>
      </c>
      <c r="AY299" s="267" t="s">
        <v>158</v>
      </c>
    </row>
    <row r="300" s="2" customFormat="1" ht="16.5" customHeight="1">
      <c r="A300" s="38"/>
      <c r="B300" s="39"/>
      <c r="C300" s="294" t="s">
        <v>594</v>
      </c>
      <c r="D300" s="294" t="s">
        <v>384</v>
      </c>
      <c r="E300" s="295" t="s">
        <v>595</v>
      </c>
      <c r="F300" s="296" t="s">
        <v>596</v>
      </c>
      <c r="G300" s="297" t="s">
        <v>237</v>
      </c>
      <c r="H300" s="298">
        <v>2</v>
      </c>
      <c r="I300" s="299"/>
      <c r="J300" s="300">
        <f>ROUND(I300*H300,2)</f>
        <v>0</v>
      </c>
      <c r="K300" s="296" t="s">
        <v>260</v>
      </c>
      <c r="L300" s="301"/>
      <c r="M300" s="302" t="s">
        <v>1</v>
      </c>
      <c r="N300" s="303" t="s">
        <v>39</v>
      </c>
      <c r="O300" s="91"/>
      <c r="P300" s="252">
        <f>O300*H300</f>
        <v>0</v>
      </c>
      <c r="Q300" s="252">
        <v>0.0050000000000000001</v>
      </c>
      <c r="R300" s="252">
        <f>Q300*H300</f>
        <v>0.01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190</v>
      </c>
      <c r="AT300" s="254" t="s">
        <v>384</v>
      </c>
      <c r="AU300" s="254" t="s">
        <v>83</v>
      </c>
      <c r="AY300" s="17" t="s">
        <v>158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81</v>
      </c>
      <c r="BK300" s="255">
        <f>ROUND(I300*H300,2)</f>
        <v>0</v>
      </c>
      <c r="BL300" s="17" t="s">
        <v>170</v>
      </c>
      <c r="BM300" s="254" t="s">
        <v>597</v>
      </c>
    </row>
    <row r="301" s="13" customFormat="1">
      <c r="A301" s="13"/>
      <c r="B301" s="256"/>
      <c r="C301" s="257"/>
      <c r="D301" s="258" t="s">
        <v>181</v>
      </c>
      <c r="E301" s="259" t="s">
        <v>1</v>
      </c>
      <c r="F301" s="260" t="s">
        <v>598</v>
      </c>
      <c r="G301" s="257"/>
      <c r="H301" s="261">
        <v>2</v>
      </c>
      <c r="I301" s="262"/>
      <c r="J301" s="257"/>
      <c r="K301" s="257"/>
      <c r="L301" s="263"/>
      <c r="M301" s="264"/>
      <c r="N301" s="265"/>
      <c r="O301" s="265"/>
      <c r="P301" s="265"/>
      <c r="Q301" s="265"/>
      <c r="R301" s="265"/>
      <c r="S301" s="265"/>
      <c r="T301" s="26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7" t="s">
        <v>181</v>
      </c>
      <c r="AU301" s="267" t="s">
        <v>83</v>
      </c>
      <c r="AV301" s="13" t="s">
        <v>83</v>
      </c>
      <c r="AW301" s="13" t="s">
        <v>31</v>
      </c>
      <c r="AX301" s="13" t="s">
        <v>81</v>
      </c>
      <c r="AY301" s="267" t="s">
        <v>158</v>
      </c>
    </row>
    <row r="302" s="2" customFormat="1" ht="21.75" customHeight="1">
      <c r="A302" s="38"/>
      <c r="B302" s="39"/>
      <c r="C302" s="294" t="s">
        <v>599</v>
      </c>
      <c r="D302" s="294" t="s">
        <v>384</v>
      </c>
      <c r="E302" s="295" t="s">
        <v>600</v>
      </c>
      <c r="F302" s="296" t="s">
        <v>601</v>
      </c>
      <c r="G302" s="297" t="s">
        <v>237</v>
      </c>
      <c r="H302" s="298">
        <v>1</v>
      </c>
      <c r="I302" s="299"/>
      <c r="J302" s="300">
        <f>ROUND(I302*H302,2)</f>
        <v>0</v>
      </c>
      <c r="K302" s="296" t="s">
        <v>260</v>
      </c>
      <c r="L302" s="301"/>
      <c r="M302" s="302" t="s">
        <v>1</v>
      </c>
      <c r="N302" s="303" t="s">
        <v>39</v>
      </c>
      <c r="O302" s="91"/>
      <c r="P302" s="252">
        <f>O302*H302</f>
        <v>0</v>
      </c>
      <c r="Q302" s="252">
        <v>0.0025000000000000001</v>
      </c>
      <c r="R302" s="252">
        <f>Q302*H302</f>
        <v>0.0025000000000000001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190</v>
      </c>
      <c r="AT302" s="254" t="s">
        <v>384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170</v>
      </c>
      <c r="BM302" s="254" t="s">
        <v>602</v>
      </c>
    </row>
    <row r="303" s="13" customFormat="1">
      <c r="A303" s="13"/>
      <c r="B303" s="256"/>
      <c r="C303" s="257"/>
      <c r="D303" s="258" t="s">
        <v>181</v>
      </c>
      <c r="E303" s="259" t="s">
        <v>1</v>
      </c>
      <c r="F303" s="260" t="s">
        <v>603</v>
      </c>
      <c r="G303" s="257"/>
      <c r="H303" s="261">
        <v>1</v>
      </c>
      <c r="I303" s="262"/>
      <c r="J303" s="257"/>
      <c r="K303" s="257"/>
      <c r="L303" s="263"/>
      <c r="M303" s="264"/>
      <c r="N303" s="265"/>
      <c r="O303" s="265"/>
      <c r="P303" s="265"/>
      <c r="Q303" s="265"/>
      <c r="R303" s="265"/>
      <c r="S303" s="265"/>
      <c r="T303" s="26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181</v>
      </c>
      <c r="AU303" s="267" t="s">
        <v>83</v>
      </c>
      <c r="AV303" s="13" t="s">
        <v>83</v>
      </c>
      <c r="AW303" s="13" t="s">
        <v>31</v>
      </c>
      <c r="AX303" s="13" t="s">
        <v>81</v>
      </c>
      <c r="AY303" s="267" t="s">
        <v>158</v>
      </c>
    </row>
    <row r="304" s="2" customFormat="1" ht="16.5" customHeight="1">
      <c r="A304" s="38"/>
      <c r="B304" s="39"/>
      <c r="C304" s="294" t="s">
        <v>604</v>
      </c>
      <c r="D304" s="294" t="s">
        <v>384</v>
      </c>
      <c r="E304" s="295" t="s">
        <v>605</v>
      </c>
      <c r="F304" s="296" t="s">
        <v>606</v>
      </c>
      <c r="G304" s="297" t="s">
        <v>237</v>
      </c>
      <c r="H304" s="298">
        <v>18</v>
      </c>
      <c r="I304" s="299"/>
      <c r="J304" s="300">
        <f>ROUND(I304*H304,2)</f>
        <v>0</v>
      </c>
      <c r="K304" s="296" t="s">
        <v>260</v>
      </c>
      <c r="L304" s="301"/>
      <c r="M304" s="302" t="s">
        <v>1</v>
      </c>
      <c r="N304" s="303" t="s">
        <v>39</v>
      </c>
      <c r="O304" s="91"/>
      <c r="P304" s="252">
        <f>O304*H304</f>
        <v>0</v>
      </c>
      <c r="Q304" s="252">
        <v>0.0016999999999999999</v>
      </c>
      <c r="R304" s="252">
        <f>Q304*H304</f>
        <v>0.030599999999999999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190</v>
      </c>
      <c r="AT304" s="254" t="s">
        <v>384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170</v>
      </c>
      <c r="BM304" s="254" t="s">
        <v>607</v>
      </c>
    </row>
    <row r="305" s="13" customFormat="1">
      <c r="A305" s="13"/>
      <c r="B305" s="256"/>
      <c r="C305" s="257"/>
      <c r="D305" s="258" t="s">
        <v>181</v>
      </c>
      <c r="E305" s="259" t="s">
        <v>1</v>
      </c>
      <c r="F305" s="260" t="s">
        <v>608</v>
      </c>
      <c r="G305" s="257"/>
      <c r="H305" s="261">
        <v>18</v>
      </c>
      <c r="I305" s="262"/>
      <c r="J305" s="257"/>
      <c r="K305" s="257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181</v>
      </c>
      <c r="AU305" s="267" t="s">
        <v>83</v>
      </c>
      <c r="AV305" s="13" t="s">
        <v>83</v>
      </c>
      <c r="AW305" s="13" t="s">
        <v>31</v>
      </c>
      <c r="AX305" s="13" t="s">
        <v>81</v>
      </c>
      <c r="AY305" s="267" t="s">
        <v>158</v>
      </c>
    </row>
    <row r="306" s="2" customFormat="1" ht="21.75" customHeight="1">
      <c r="A306" s="38"/>
      <c r="B306" s="39"/>
      <c r="C306" s="294" t="s">
        <v>609</v>
      </c>
      <c r="D306" s="294" t="s">
        <v>384</v>
      </c>
      <c r="E306" s="295" t="s">
        <v>610</v>
      </c>
      <c r="F306" s="296" t="s">
        <v>611</v>
      </c>
      <c r="G306" s="297" t="s">
        <v>237</v>
      </c>
      <c r="H306" s="298">
        <v>7</v>
      </c>
      <c r="I306" s="299"/>
      <c r="J306" s="300">
        <f>ROUND(I306*H306,2)</f>
        <v>0</v>
      </c>
      <c r="K306" s="296" t="s">
        <v>260</v>
      </c>
      <c r="L306" s="301"/>
      <c r="M306" s="302" t="s">
        <v>1</v>
      </c>
      <c r="N306" s="303" t="s">
        <v>39</v>
      </c>
      <c r="O306" s="91"/>
      <c r="P306" s="252">
        <f>O306*H306</f>
        <v>0</v>
      </c>
      <c r="Q306" s="252">
        <v>0.0025999999999999999</v>
      </c>
      <c r="R306" s="252">
        <f>Q306*H306</f>
        <v>0.018200000000000001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190</v>
      </c>
      <c r="AT306" s="254" t="s">
        <v>384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170</v>
      </c>
      <c r="BM306" s="254" t="s">
        <v>612</v>
      </c>
    </row>
    <row r="307" s="13" customFormat="1">
      <c r="A307" s="13"/>
      <c r="B307" s="256"/>
      <c r="C307" s="257"/>
      <c r="D307" s="258" t="s">
        <v>181</v>
      </c>
      <c r="E307" s="259" t="s">
        <v>1</v>
      </c>
      <c r="F307" s="260" t="s">
        <v>613</v>
      </c>
      <c r="G307" s="257"/>
      <c r="H307" s="261">
        <v>7</v>
      </c>
      <c r="I307" s="262"/>
      <c r="J307" s="257"/>
      <c r="K307" s="257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181</v>
      </c>
      <c r="AU307" s="267" t="s">
        <v>83</v>
      </c>
      <c r="AV307" s="13" t="s">
        <v>83</v>
      </c>
      <c r="AW307" s="13" t="s">
        <v>31</v>
      </c>
      <c r="AX307" s="13" t="s">
        <v>81</v>
      </c>
      <c r="AY307" s="267" t="s">
        <v>158</v>
      </c>
    </row>
    <row r="308" s="2" customFormat="1" ht="21.75" customHeight="1">
      <c r="A308" s="38"/>
      <c r="B308" s="39"/>
      <c r="C308" s="294" t="s">
        <v>614</v>
      </c>
      <c r="D308" s="294" t="s">
        <v>384</v>
      </c>
      <c r="E308" s="295" t="s">
        <v>615</v>
      </c>
      <c r="F308" s="296" t="s">
        <v>616</v>
      </c>
      <c r="G308" s="297" t="s">
        <v>237</v>
      </c>
      <c r="H308" s="298">
        <v>4</v>
      </c>
      <c r="I308" s="299"/>
      <c r="J308" s="300">
        <f>ROUND(I308*H308,2)</f>
        <v>0</v>
      </c>
      <c r="K308" s="296" t="s">
        <v>260</v>
      </c>
      <c r="L308" s="301"/>
      <c r="M308" s="302" t="s">
        <v>1</v>
      </c>
      <c r="N308" s="303" t="s">
        <v>39</v>
      </c>
      <c r="O308" s="91"/>
      <c r="P308" s="252">
        <f>O308*H308</f>
        <v>0</v>
      </c>
      <c r="Q308" s="252">
        <v>0.0040000000000000001</v>
      </c>
      <c r="R308" s="252">
        <f>Q308*H308</f>
        <v>0.016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190</v>
      </c>
      <c r="AT308" s="254" t="s">
        <v>384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170</v>
      </c>
      <c r="BM308" s="254" t="s">
        <v>617</v>
      </c>
    </row>
    <row r="309" s="13" customFormat="1">
      <c r="A309" s="13"/>
      <c r="B309" s="256"/>
      <c r="C309" s="257"/>
      <c r="D309" s="258" t="s">
        <v>181</v>
      </c>
      <c r="E309" s="259" t="s">
        <v>1</v>
      </c>
      <c r="F309" s="260" t="s">
        <v>618</v>
      </c>
      <c r="G309" s="257"/>
      <c r="H309" s="261">
        <v>4</v>
      </c>
      <c r="I309" s="262"/>
      <c r="J309" s="257"/>
      <c r="K309" s="257"/>
      <c r="L309" s="263"/>
      <c r="M309" s="264"/>
      <c r="N309" s="265"/>
      <c r="O309" s="265"/>
      <c r="P309" s="265"/>
      <c r="Q309" s="265"/>
      <c r="R309" s="265"/>
      <c r="S309" s="265"/>
      <c r="T309" s="26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181</v>
      </c>
      <c r="AU309" s="267" t="s">
        <v>83</v>
      </c>
      <c r="AV309" s="13" t="s">
        <v>83</v>
      </c>
      <c r="AW309" s="13" t="s">
        <v>31</v>
      </c>
      <c r="AX309" s="13" t="s">
        <v>81</v>
      </c>
      <c r="AY309" s="267" t="s">
        <v>158</v>
      </c>
    </row>
    <row r="310" s="2" customFormat="1" ht="21.75" customHeight="1">
      <c r="A310" s="38"/>
      <c r="B310" s="39"/>
      <c r="C310" s="294" t="s">
        <v>619</v>
      </c>
      <c r="D310" s="294" t="s">
        <v>384</v>
      </c>
      <c r="E310" s="295" t="s">
        <v>620</v>
      </c>
      <c r="F310" s="296" t="s">
        <v>621</v>
      </c>
      <c r="G310" s="297" t="s">
        <v>237</v>
      </c>
      <c r="H310" s="298">
        <v>9</v>
      </c>
      <c r="I310" s="299"/>
      <c r="J310" s="300">
        <f>ROUND(I310*H310,2)</f>
        <v>0</v>
      </c>
      <c r="K310" s="296" t="s">
        <v>260</v>
      </c>
      <c r="L310" s="301"/>
      <c r="M310" s="302" t="s">
        <v>1</v>
      </c>
      <c r="N310" s="303" t="s">
        <v>39</v>
      </c>
      <c r="O310" s="91"/>
      <c r="P310" s="252">
        <f>O310*H310</f>
        <v>0</v>
      </c>
      <c r="Q310" s="252">
        <v>0.0035000000000000001</v>
      </c>
      <c r="R310" s="252">
        <f>Q310*H310</f>
        <v>0.0315</v>
      </c>
      <c r="S310" s="252">
        <v>0</v>
      </c>
      <c r="T310" s="25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190</v>
      </c>
      <c r="AT310" s="254" t="s">
        <v>384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170</v>
      </c>
      <c r="BM310" s="254" t="s">
        <v>622</v>
      </c>
    </row>
    <row r="311" s="13" customFormat="1">
      <c r="A311" s="13"/>
      <c r="B311" s="256"/>
      <c r="C311" s="257"/>
      <c r="D311" s="258" t="s">
        <v>181</v>
      </c>
      <c r="E311" s="259" t="s">
        <v>1</v>
      </c>
      <c r="F311" s="260" t="s">
        <v>623</v>
      </c>
      <c r="G311" s="257"/>
      <c r="H311" s="261">
        <v>9</v>
      </c>
      <c r="I311" s="262"/>
      <c r="J311" s="257"/>
      <c r="K311" s="257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181</v>
      </c>
      <c r="AU311" s="267" t="s">
        <v>83</v>
      </c>
      <c r="AV311" s="13" t="s">
        <v>83</v>
      </c>
      <c r="AW311" s="13" t="s">
        <v>31</v>
      </c>
      <c r="AX311" s="13" t="s">
        <v>81</v>
      </c>
      <c r="AY311" s="267" t="s">
        <v>158</v>
      </c>
    </row>
    <row r="312" s="2" customFormat="1" ht="16.5" customHeight="1">
      <c r="A312" s="38"/>
      <c r="B312" s="39"/>
      <c r="C312" s="294" t="s">
        <v>624</v>
      </c>
      <c r="D312" s="294" t="s">
        <v>384</v>
      </c>
      <c r="E312" s="295" t="s">
        <v>625</v>
      </c>
      <c r="F312" s="296" t="s">
        <v>626</v>
      </c>
      <c r="G312" s="297" t="s">
        <v>237</v>
      </c>
      <c r="H312" s="298">
        <v>2</v>
      </c>
      <c r="I312" s="299"/>
      <c r="J312" s="300">
        <f>ROUND(I312*H312,2)</f>
        <v>0</v>
      </c>
      <c r="K312" s="296" t="s">
        <v>260</v>
      </c>
      <c r="L312" s="301"/>
      <c r="M312" s="302" t="s">
        <v>1</v>
      </c>
      <c r="N312" s="303" t="s">
        <v>39</v>
      </c>
      <c r="O312" s="91"/>
      <c r="P312" s="252">
        <f>O312*H312</f>
        <v>0</v>
      </c>
      <c r="Q312" s="252">
        <v>0.0025000000000000001</v>
      </c>
      <c r="R312" s="252">
        <f>Q312*H312</f>
        <v>0.0050000000000000001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190</v>
      </c>
      <c r="AT312" s="254" t="s">
        <v>384</v>
      </c>
      <c r="AU312" s="254" t="s">
        <v>83</v>
      </c>
      <c r="AY312" s="17" t="s">
        <v>158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81</v>
      </c>
      <c r="BK312" s="255">
        <f>ROUND(I312*H312,2)</f>
        <v>0</v>
      </c>
      <c r="BL312" s="17" t="s">
        <v>170</v>
      </c>
      <c r="BM312" s="254" t="s">
        <v>627</v>
      </c>
    </row>
    <row r="313" s="13" customFormat="1">
      <c r="A313" s="13"/>
      <c r="B313" s="256"/>
      <c r="C313" s="257"/>
      <c r="D313" s="258" t="s">
        <v>181</v>
      </c>
      <c r="E313" s="259" t="s">
        <v>1</v>
      </c>
      <c r="F313" s="260" t="s">
        <v>628</v>
      </c>
      <c r="G313" s="257"/>
      <c r="H313" s="261">
        <v>2</v>
      </c>
      <c r="I313" s="262"/>
      <c r="J313" s="257"/>
      <c r="K313" s="257"/>
      <c r="L313" s="263"/>
      <c r="M313" s="264"/>
      <c r="N313" s="265"/>
      <c r="O313" s="265"/>
      <c r="P313" s="265"/>
      <c r="Q313" s="265"/>
      <c r="R313" s="265"/>
      <c r="S313" s="265"/>
      <c r="T313" s="26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7" t="s">
        <v>181</v>
      </c>
      <c r="AU313" s="267" t="s">
        <v>83</v>
      </c>
      <c r="AV313" s="13" t="s">
        <v>83</v>
      </c>
      <c r="AW313" s="13" t="s">
        <v>31</v>
      </c>
      <c r="AX313" s="13" t="s">
        <v>81</v>
      </c>
      <c r="AY313" s="267" t="s">
        <v>158</v>
      </c>
    </row>
    <row r="314" s="2" customFormat="1" ht="21.75" customHeight="1">
      <c r="A314" s="38"/>
      <c r="B314" s="39"/>
      <c r="C314" s="294" t="s">
        <v>629</v>
      </c>
      <c r="D314" s="294" t="s">
        <v>384</v>
      </c>
      <c r="E314" s="295" t="s">
        <v>630</v>
      </c>
      <c r="F314" s="296" t="s">
        <v>631</v>
      </c>
      <c r="G314" s="297" t="s">
        <v>237</v>
      </c>
      <c r="H314" s="298">
        <v>1</v>
      </c>
      <c r="I314" s="299"/>
      <c r="J314" s="300">
        <f>ROUND(I314*H314,2)</f>
        <v>0</v>
      </c>
      <c r="K314" s="296" t="s">
        <v>260</v>
      </c>
      <c r="L314" s="301"/>
      <c r="M314" s="302" t="s">
        <v>1</v>
      </c>
      <c r="N314" s="303" t="s">
        <v>39</v>
      </c>
      <c r="O314" s="91"/>
      <c r="P314" s="252">
        <f>O314*H314</f>
        <v>0</v>
      </c>
      <c r="Q314" s="252">
        <v>0.0055999999999999999</v>
      </c>
      <c r="R314" s="252">
        <f>Q314*H314</f>
        <v>0.0055999999999999999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190</v>
      </c>
      <c r="AT314" s="254" t="s">
        <v>384</v>
      </c>
      <c r="AU314" s="254" t="s">
        <v>83</v>
      </c>
      <c r="AY314" s="17" t="s">
        <v>158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81</v>
      </c>
      <c r="BK314" s="255">
        <f>ROUND(I314*H314,2)</f>
        <v>0</v>
      </c>
      <c r="BL314" s="17" t="s">
        <v>170</v>
      </c>
      <c r="BM314" s="254" t="s">
        <v>632</v>
      </c>
    </row>
    <row r="315" s="13" customFormat="1">
      <c r="A315" s="13"/>
      <c r="B315" s="256"/>
      <c r="C315" s="257"/>
      <c r="D315" s="258" t="s">
        <v>181</v>
      </c>
      <c r="E315" s="259" t="s">
        <v>1</v>
      </c>
      <c r="F315" s="260" t="s">
        <v>633</v>
      </c>
      <c r="G315" s="257"/>
      <c r="H315" s="261">
        <v>1</v>
      </c>
      <c r="I315" s="262"/>
      <c r="J315" s="257"/>
      <c r="K315" s="257"/>
      <c r="L315" s="263"/>
      <c r="M315" s="264"/>
      <c r="N315" s="265"/>
      <c r="O315" s="265"/>
      <c r="P315" s="265"/>
      <c r="Q315" s="265"/>
      <c r="R315" s="265"/>
      <c r="S315" s="265"/>
      <c r="T315" s="26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7" t="s">
        <v>181</v>
      </c>
      <c r="AU315" s="267" t="s">
        <v>83</v>
      </c>
      <c r="AV315" s="13" t="s">
        <v>83</v>
      </c>
      <c r="AW315" s="13" t="s">
        <v>31</v>
      </c>
      <c r="AX315" s="13" t="s">
        <v>81</v>
      </c>
      <c r="AY315" s="267" t="s">
        <v>158</v>
      </c>
    </row>
    <row r="316" s="2" customFormat="1" ht="16.5" customHeight="1">
      <c r="A316" s="38"/>
      <c r="B316" s="39"/>
      <c r="C316" s="294" t="s">
        <v>634</v>
      </c>
      <c r="D316" s="294" t="s">
        <v>384</v>
      </c>
      <c r="E316" s="295" t="s">
        <v>635</v>
      </c>
      <c r="F316" s="296" t="s">
        <v>636</v>
      </c>
      <c r="G316" s="297" t="s">
        <v>237</v>
      </c>
      <c r="H316" s="298">
        <v>2</v>
      </c>
      <c r="I316" s="299"/>
      <c r="J316" s="300">
        <f>ROUND(I316*H316,2)</f>
        <v>0</v>
      </c>
      <c r="K316" s="296" t="s">
        <v>260</v>
      </c>
      <c r="L316" s="301"/>
      <c r="M316" s="302" t="s">
        <v>1</v>
      </c>
      <c r="N316" s="303" t="s">
        <v>39</v>
      </c>
      <c r="O316" s="91"/>
      <c r="P316" s="252">
        <f>O316*H316</f>
        <v>0</v>
      </c>
      <c r="Q316" s="252">
        <v>0.002</v>
      </c>
      <c r="R316" s="252">
        <f>Q316*H316</f>
        <v>0.0040000000000000001</v>
      </c>
      <c r="S316" s="252">
        <v>0</v>
      </c>
      <c r="T316" s="25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54" t="s">
        <v>190</v>
      </c>
      <c r="AT316" s="254" t="s">
        <v>384</v>
      </c>
      <c r="AU316" s="254" t="s">
        <v>83</v>
      </c>
      <c r="AY316" s="17" t="s">
        <v>158</v>
      </c>
      <c r="BE316" s="255">
        <f>IF(N316="základní",J316,0)</f>
        <v>0</v>
      </c>
      <c r="BF316" s="255">
        <f>IF(N316="snížená",J316,0)</f>
        <v>0</v>
      </c>
      <c r="BG316" s="255">
        <f>IF(N316="zákl. přenesená",J316,0)</f>
        <v>0</v>
      </c>
      <c r="BH316" s="255">
        <f>IF(N316="sníž. přenesená",J316,0)</f>
        <v>0</v>
      </c>
      <c r="BI316" s="255">
        <f>IF(N316="nulová",J316,0)</f>
        <v>0</v>
      </c>
      <c r="BJ316" s="17" t="s">
        <v>81</v>
      </c>
      <c r="BK316" s="255">
        <f>ROUND(I316*H316,2)</f>
        <v>0</v>
      </c>
      <c r="BL316" s="17" t="s">
        <v>170</v>
      </c>
      <c r="BM316" s="254" t="s">
        <v>637</v>
      </c>
    </row>
    <row r="317" s="13" customFormat="1">
      <c r="A317" s="13"/>
      <c r="B317" s="256"/>
      <c r="C317" s="257"/>
      <c r="D317" s="258" t="s">
        <v>181</v>
      </c>
      <c r="E317" s="259" t="s">
        <v>1</v>
      </c>
      <c r="F317" s="260" t="s">
        <v>638</v>
      </c>
      <c r="G317" s="257"/>
      <c r="H317" s="261">
        <v>2</v>
      </c>
      <c r="I317" s="262"/>
      <c r="J317" s="257"/>
      <c r="K317" s="257"/>
      <c r="L317" s="263"/>
      <c r="M317" s="264"/>
      <c r="N317" s="265"/>
      <c r="O317" s="265"/>
      <c r="P317" s="265"/>
      <c r="Q317" s="265"/>
      <c r="R317" s="265"/>
      <c r="S317" s="265"/>
      <c r="T317" s="26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7" t="s">
        <v>181</v>
      </c>
      <c r="AU317" s="267" t="s">
        <v>83</v>
      </c>
      <c r="AV317" s="13" t="s">
        <v>83</v>
      </c>
      <c r="AW317" s="13" t="s">
        <v>31</v>
      </c>
      <c r="AX317" s="13" t="s">
        <v>81</v>
      </c>
      <c r="AY317" s="267" t="s">
        <v>158</v>
      </c>
    </row>
    <row r="318" s="2" customFormat="1" ht="16.5" customHeight="1">
      <c r="A318" s="38"/>
      <c r="B318" s="39"/>
      <c r="C318" s="294" t="s">
        <v>639</v>
      </c>
      <c r="D318" s="294" t="s">
        <v>384</v>
      </c>
      <c r="E318" s="295" t="s">
        <v>640</v>
      </c>
      <c r="F318" s="296" t="s">
        <v>641</v>
      </c>
      <c r="G318" s="297" t="s">
        <v>237</v>
      </c>
      <c r="H318" s="298">
        <v>5</v>
      </c>
      <c r="I318" s="299"/>
      <c r="J318" s="300">
        <f>ROUND(I318*H318,2)</f>
        <v>0</v>
      </c>
      <c r="K318" s="296" t="s">
        <v>260</v>
      </c>
      <c r="L318" s="301"/>
      <c r="M318" s="302" t="s">
        <v>1</v>
      </c>
      <c r="N318" s="303" t="s">
        <v>39</v>
      </c>
      <c r="O318" s="91"/>
      <c r="P318" s="252">
        <f>O318*H318</f>
        <v>0</v>
      </c>
      <c r="Q318" s="252">
        <v>0.0025000000000000001</v>
      </c>
      <c r="R318" s="252">
        <f>Q318*H318</f>
        <v>0.012500000000000001</v>
      </c>
      <c r="S318" s="252">
        <v>0</v>
      </c>
      <c r="T318" s="25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4" t="s">
        <v>190</v>
      </c>
      <c r="AT318" s="254" t="s">
        <v>384</v>
      </c>
      <c r="AU318" s="254" t="s">
        <v>83</v>
      </c>
      <c r="AY318" s="17" t="s">
        <v>158</v>
      </c>
      <c r="BE318" s="255">
        <f>IF(N318="základní",J318,0)</f>
        <v>0</v>
      </c>
      <c r="BF318" s="255">
        <f>IF(N318="snížená",J318,0)</f>
        <v>0</v>
      </c>
      <c r="BG318" s="255">
        <f>IF(N318="zákl. přenesená",J318,0)</f>
        <v>0</v>
      </c>
      <c r="BH318" s="255">
        <f>IF(N318="sníž. přenesená",J318,0)</f>
        <v>0</v>
      </c>
      <c r="BI318" s="255">
        <f>IF(N318="nulová",J318,0)</f>
        <v>0</v>
      </c>
      <c r="BJ318" s="17" t="s">
        <v>81</v>
      </c>
      <c r="BK318" s="255">
        <f>ROUND(I318*H318,2)</f>
        <v>0</v>
      </c>
      <c r="BL318" s="17" t="s">
        <v>170</v>
      </c>
      <c r="BM318" s="254" t="s">
        <v>642</v>
      </c>
    </row>
    <row r="319" s="13" customFormat="1">
      <c r="A319" s="13"/>
      <c r="B319" s="256"/>
      <c r="C319" s="257"/>
      <c r="D319" s="258" t="s">
        <v>181</v>
      </c>
      <c r="E319" s="259" t="s">
        <v>1</v>
      </c>
      <c r="F319" s="260" t="s">
        <v>643</v>
      </c>
      <c r="G319" s="257"/>
      <c r="H319" s="261">
        <v>5</v>
      </c>
      <c r="I319" s="262"/>
      <c r="J319" s="257"/>
      <c r="K319" s="257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181</v>
      </c>
      <c r="AU319" s="267" t="s">
        <v>83</v>
      </c>
      <c r="AV319" s="13" t="s">
        <v>83</v>
      </c>
      <c r="AW319" s="13" t="s">
        <v>31</v>
      </c>
      <c r="AX319" s="13" t="s">
        <v>81</v>
      </c>
      <c r="AY319" s="267" t="s">
        <v>158</v>
      </c>
    </row>
    <row r="320" s="2" customFormat="1" ht="16.5" customHeight="1">
      <c r="A320" s="38"/>
      <c r="B320" s="39"/>
      <c r="C320" s="294" t="s">
        <v>644</v>
      </c>
      <c r="D320" s="294" t="s">
        <v>384</v>
      </c>
      <c r="E320" s="295" t="s">
        <v>645</v>
      </c>
      <c r="F320" s="296" t="s">
        <v>646</v>
      </c>
      <c r="G320" s="297" t="s">
        <v>237</v>
      </c>
      <c r="H320" s="298">
        <v>3</v>
      </c>
      <c r="I320" s="299"/>
      <c r="J320" s="300">
        <f>ROUND(I320*H320,2)</f>
        <v>0</v>
      </c>
      <c r="K320" s="296" t="s">
        <v>260</v>
      </c>
      <c r="L320" s="301"/>
      <c r="M320" s="302" t="s">
        <v>1</v>
      </c>
      <c r="N320" s="303" t="s">
        <v>39</v>
      </c>
      <c r="O320" s="91"/>
      <c r="P320" s="252">
        <f>O320*H320</f>
        <v>0</v>
      </c>
      <c r="Q320" s="252">
        <v>0.0050000000000000001</v>
      </c>
      <c r="R320" s="252">
        <f>Q320*H320</f>
        <v>0.014999999999999999</v>
      </c>
      <c r="S320" s="252">
        <v>0</v>
      </c>
      <c r="T320" s="25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54" t="s">
        <v>190</v>
      </c>
      <c r="AT320" s="254" t="s">
        <v>384</v>
      </c>
      <c r="AU320" s="254" t="s">
        <v>83</v>
      </c>
      <c r="AY320" s="17" t="s">
        <v>158</v>
      </c>
      <c r="BE320" s="255">
        <f>IF(N320="základní",J320,0)</f>
        <v>0</v>
      </c>
      <c r="BF320" s="255">
        <f>IF(N320="snížená",J320,0)</f>
        <v>0</v>
      </c>
      <c r="BG320" s="255">
        <f>IF(N320="zákl. přenesená",J320,0)</f>
        <v>0</v>
      </c>
      <c r="BH320" s="255">
        <f>IF(N320="sníž. přenesená",J320,0)</f>
        <v>0</v>
      </c>
      <c r="BI320" s="255">
        <f>IF(N320="nulová",J320,0)</f>
        <v>0</v>
      </c>
      <c r="BJ320" s="17" t="s">
        <v>81</v>
      </c>
      <c r="BK320" s="255">
        <f>ROUND(I320*H320,2)</f>
        <v>0</v>
      </c>
      <c r="BL320" s="17" t="s">
        <v>170</v>
      </c>
      <c r="BM320" s="254" t="s">
        <v>647</v>
      </c>
    </row>
    <row r="321" s="13" customFormat="1">
      <c r="A321" s="13"/>
      <c r="B321" s="256"/>
      <c r="C321" s="257"/>
      <c r="D321" s="258" t="s">
        <v>181</v>
      </c>
      <c r="E321" s="259" t="s">
        <v>1</v>
      </c>
      <c r="F321" s="260" t="s">
        <v>648</v>
      </c>
      <c r="G321" s="257"/>
      <c r="H321" s="261">
        <v>3</v>
      </c>
      <c r="I321" s="262"/>
      <c r="J321" s="257"/>
      <c r="K321" s="257"/>
      <c r="L321" s="263"/>
      <c r="M321" s="264"/>
      <c r="N321" s="265"/>
      <c r="O321" s="265"/>
      <c r="P321" s="265"/>
      <c r="Q321" s="265"/>
      <c r="R321" s="265"/>
      <c r="S321" s="265"/>
      <c r="T321" s="26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7" t="s">
        <v>181</v>
      </c>
      <c r="AU321" s="267" t="s">
        <v>83</v>
      </c>
      <c r="AV321" s="13" t="s">
        <v>83</v>
      </c>
      <c r="AW321" s="13" t="s">
        <v>31</v>
      </c>
      <c r="AX321" s="13" t="s">
        <v>81</v>
      </c>
      <c r="AY321" s="267" t="s">
        <v>158</v>
      </c>
    </row>
    <row r="322" s="2" customFormat="1" ht="16.5" customHeight="1">
      <c r="A322" s="38"/>
      <c r="B322" s="39"/>
      <c r="C322" s="294" t="s">
        <v>649</v>
      </c>
      <c r="D322" s="294" t="s">
        <v>384</v>
      </c>
      <c r="E322" s="295" t="s">
        <v>650</v>
      </c>
      <c r="F322" s="296" t="s">
        <v>651</v>
      </c>
      <c r="G322" s="297" t="s">
        <v>237</v>
      </c>
      <c r="H322" s="298">
        <v>2</v>
      </c>
      <c r="I322" s="299"/>
      <c r="J322" s="300">
        <f>ROUND(I322*H322,2)</f>
        <v>0</v>
      </c>
      <c r="K322" s="296" t="s">
        <v>260</v>
      </c>
      <c r="L322" s="301"/>
      <c r="M322" s="302" t="s">
        <v>1</v>
      </c>
      <c r="N322" s="303" t="s">
        <v>39</v>
      </c>
      <c r="O322" s="91"/>
      <c r="P322" s="252">
        <f>O322*H322</f>
        <v>0</v>
      </c>
      <c r="Q322" s="252">
        <v>0.0025999999999999999</v>
      </c>
      <c r="R322" s="252">
        <f>Q322*H322</f>
        <v>0.0051999999999999998</v>
      </c>
      <c r="S322" s="252">
        <v>0</v>
      </c>
      <c r="T322" s="25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4" t="s">
        <v>190</v>
      </c>
      <c r="AT322" s="254" t="s">
        <v>384</v>
      </c>
      <c r="AU322" s="254" t="s">
        <v>83</v>
      </c>
      <c r="AY322" s="17" t="s">
        <v>158</v>
      </c>
      <c r="BE322" s="255">
        <f>IF(N322="základní",J322,0)</f>
        <v>0</v>
      </c>
      <c r="BF322" s="255">
        <f>IF(N322="snížená",J322,0)</f>
        <v>0</v>
      </c>
      <c r="BG322" s="255">
        <f>IF(N322="zákl. přenesená",J322,0)</f>
        <v>0</v>
      </c>
      <c r="BH322" s="255">
        <f>IF(N322="sníž. přenesená",J322,0)</f>
        <v>0</v>
      </c>
      <c r="BI322" s="255">
        <f>IF(N322="nulová",J322,0)</f>
        <v>0</v>
      </c>
      <c r="BJ322" s="17" t="s">
        <v>81</v>
      </c>
      <c r="BK322" s="255">
        <f>ROUND(I322*H322,2)</f>
        <v>0</v>
      </c>
      <c r="BL322" s="17" t="s">
        <v>170</v>
      </c>
      <c r="BM322" s="254" t="s">
        <v>652</v>
      </c>
    </row>
    <row r="323" s="13" customFormat="1">
      <c r="A323" s="13"/>
      <c r="B323" s="256"/>
      <c r="C323" s="257"/>
      <c r="D323" s="258" t="s">
        <v>181</v>
      </c>
      <c r="E323" s="259" t="s">
        <v>1</v>
      </c>
      <c r="F323" s="260" t="s">
        <v>653</v>
      </c>
      <c r="G323" s="257"/>
      <c r="H323" s="261">
        <v>2</v>
      </c>
      <c r="I323" s="262"/>
      <c r="J323" s="257"/>
      <c r="K323" s="257"/>
      <c r="L323" s="263"/>
      <c r="M323" s="264"/>
      <c r="N323" s="265"/>
      <c r="O323" s="265"/>
      <c r="P323" s="265"/>
      <c r="Q323" s="265"/>
      <c r="R323" s="265"/>
      <c r="S323" s="265"/>
      <c r="T323" s="26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7" t="s">
        <v>181</v>
      </c>
      <c r="AU323" s="267" t="s">
        <v>83</v>
      </c>
      <c r="AV323" s="13" t="s">
        <v>83</v>
      </c>
      <c r="AW323" s="13" t="s">
        <v>31</v>
      </c>
      <c r="AX323" s="13" t="s">
        <v>81</v>
      </c>
      <c r="AY323" s="267" t="s">
        <v>158</v>
      </c>
    </row>
    <row r="324" s="2" customFormat="1" ht="21.75" customHeight="1">
      <c r="A324" s="38"/>
      <c r="B324" s="39"/>
      <c r="C324" s="243" t="s">
        <v>654</v>
      </c>
      <c r="D324" s="243" t="s">
        <v>161</v>
      </c>
      <c r="E324" s="244" t="s">
        <v>655</v>
      </c>
      <c r="F324" s="245" t="s">
        <v>656</v>
      </c>
      <c r="G324" s="246" t="s">
        <v>237</v>
      </c>
      <c r="H324" s="247">
        <v>10</v>
      </c>
      <c r="I324" s="248"/>
      <c r="J324" s="249">
        <f>ROUND(I324*H324,2)</f>
        <v>0</v>
      </c>
      <c r="K324" s="245" t="s">
        <v>260</v>
      </c>
      <c r="L324" s="44"/>
      <c r="M324" s="250" t="s">
        <v>1</v>
      </c>
      <c r="N324" s="251" t="s">
        <v>39</v>
      </c>
      <c r="O324" s="91"/>
      <c r="P324" s="252">
        <f>O324*H324</f>
        <v>0</v>
      </c>
      <c r="Q324" s="252">
        <v>0.0010499999999999999</v>
      </c>
      <c r="R324" s="252">
        <f>Q324*H324</f>
        <v>0.010499999999999999</v>
      </c>
      <c r="S324" s="252">
        <v>0</v>
      </c>
      <c r="T324" s="25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4" t="s">
        <v>170</v>
      </c>
      <c r="AT324" s="254" t="s">
        <v>161</v>
      </c>
      <c r="AU324" s="254" t="s">
        <v>83</v>
      </c>
      <c r="AY324" s="17" t="s">
        <v>158</v>
      </c>
      <c r="BE324" s="255">
        <f>IF(N324="základní",J324,0)</f>
        <v>0</v>
      </c>
      <c r="BF324" s="255">
        <f>IF(N324="snížená",J324,0)</f>
        <v>0</v>
      </c>
      <c r="BG324" s="255">
        <f>IF(N324="zákl. přenesená",J324,0)</f>
        <v>0</v>
      </c>
      <c r="BH324" s="255">
        <f>IF(N324="sníž. přenesená",J324,0)</f>
        <v>0</v>
      </c>
      <c r="BI324" s="255">
        <f>IF(N324="nulová",J324,0)</f>
        <v>0</v>
      </c>
      <c r="BJ324" s="17" t="s">
        <v>81</v>
      </c>
      <c r="BK324" s="255">
        <f>ROUND(I324*H324,2)</f>
        <v>0</v>
      </c>
      <c r="BL324" s="17" t="s">
        <v>170</v>
      </c>
      <c r="BM324" s="254" t="s">
        <v>657</v>
      </c>
    </row>
    <row r="325" s="13" customFormat="1">
      <c r="A325" s="13"/>
      <c r="B325" s="256"/>
      <c r="C325" s="257"/>
      <c r="D325" s="258" t="s">
        <v>181</v>
      </c>
      <c r="E325" s="259" t="s">
        <v>1</v>
      </c>
      <c r="F325" s="260" t="s">
        <v>658</v>
      </c>
      <c r="G325" s="257"/>
      <c r="H325" s="261">
        <v>10</v>
      </c>
      <c r="I325" s="262"/>
      <c r="J325" s="257"/>
      <c r="K325" s="257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181</v>
      </c>
      <c r="AU325" s="267" t="s">
        <v>83</v>
      </c>
      <c r="AV325" s="13" t="s">
        <v>83</v>
      </c>
      <c r="AW325" s="13" t="s">
        <v>31</v>
      </c>
      <c r="AX325" s="13" t="s">
        <v>81</v>
      </c>
      <c r="AY325" s="267" t="s">
        <v>158</v>
      </c>
    </row>
    <row r="326" s="2" customFormat="1" ht="21.75" customHeight="1">
      <c r="A326" s="38"/>
      <c r="B326" s="39"/>
      <c r="C326" s="294" t="s">
        <v>659</v>
      </c>
      <c r="D326" s="294" t="s">
        <v>384</v>
      </c>
      <c r="E326" s="295" t="s">
        <v>660</v>
      </c>
      <c r="F326" s="296" t="s">
        <v>661</v>
      </c>
      <c r="G326" s="297" t="s">
        <v>237</v>
      </c>
      <c r="H326" s="298">
        <v>10</v>
      </c>
      <c r="I326" s="299"/>
      <c r="J326" s="300">
        <f>ROUND(I326*H326,2)</f>
        <v>0</v>
      </c>
      <c r="K326" s="296" t="s">
        <v>260</v>
      </c>
      <c r="L326" s="301"/>
      <c r="M326" s="302" t="s">
        <v>1</v>
      </c>
      <c r="N326" s="303" t="s">
        <v>39</v>
      </c>
      <c r="O326" s="91"/>
      <c r="P326" s="252">
        <f>O326*H326</f>
        <v>0</v>
      </c>
      <c r="Q326" s="252">
        <v>0.0155</v>
      </c>
      <c r="R326" s="252">
        <f>Q326*H326</f>
        <v>0.155</v>
      </c>
      <c r="S326" s="252">
        <v>0</v>
      </c>
      <c r="T326" s="25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4" t="s">
        <v>190</v>
      </c>
      <c r="AT326" s="254" t="s">
        <v>384</v>
      </c>
      <c r="AU326" s="254" t="s">
        <v>83</v>
      </c>
      <c r="AY326" s="17" t="s">
        <v>158</v>
      </c>
      <c r="BE326" s="255">
        <f>IF(N326="základní",J326,0)</f>
        <v>0</v>
      </c>
      <c r="BF326" s="255">
        <f>IF(N326="snížená",J326,0)</f>
        <v>0</v>
      </c>
      <c r="BG326" s="255">
        <f>IF(N326="zákl. přenesená",J326,0)</f>
        <v>0</v>
      </c>
      <c r="BH326" s="255">
        <f>IF(N326="sníž. přenesená",J326,0)</f>
        <v>0</v>
      </c>
      <c r="BI326" s="255">
        <f>IF(N326="nulová",J326,0)</f>
        <v>0</v>
      </c>
      <c r="BJ326" s="17" t="s">
        <v>81</v>
      </c>
      <c r="BK326" s="255">
        <f>ROUND(I326*H326,2)</f>
        <v>0</v>
      </c>
      <c r="BL326" s="17" t="s">
        <v>170</v>
      </c>
      <c r="BM326" s="254" t="s">
        <v>662</v>
      </c>
    </row>
    <row r="327" s="13" customFormat="1">
      <c r="A327" s="13"/>
      <c r="B327" s="256"/>
      <c r="C327" s="257"/>
      <c r="D327" s="258" t="s">
        <v>181</v>
      </c>
      <c r="E327" s="259" t="s">
        <v>1</v>
      </c>
      <c r="F327" s="260" t="s">
        <v>663</v>
      </c>
      <c r="G327" s="257"/>
      <c r="H327" s="261">
        <v>10</v>
      </c>
      <c r="I327" s="262"/>
      <c r="J327" s="257"/>
      <c r="K327" s="257"/>
      <c r="L327" s="263"/>
      <c r="M327" s="264"/>
      <c r="N327" s="265"/>
      <c r="O327" s="265"/>
      <c r="P327" s="265"/>
      <c r="Q327" s="265"/>
      <c r="R327" s="265"/>
      <c r="S327" s="265"/>
      <c r="T327" s="26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7" t="s">
        <v>181</v>
      </c>
      <c r="AU327" s="267" t="s">
        <v>83</v>
      </c>
      <c r="AV327" s="13" t="s">
        <v>83</v>
      </c>
      <c r="AW327" s="13" t="s">
        <v>31</v>
      </c>
      <c r="AX327" s="13" t="s">
        <v>81</v>
      </c>
      <c r="AY327" s="267" t="s">
        <v>158</v>
      </c>
    </row>
    <row r="328" s="2" customFormat="1" ht="21.75" customHeight="1">
      <c r="A328" s="38"/>
      <c r="B328" s="39"/>
      <c r="C328" s="243" t="s">
        <v>664</v>
      </c>
      <c r="D328" s="243" t="s">
        <v>161</v>
      </c>
      <c r="E328" s="244" t="s">
        <v>665</v>
      </c>
      <c r="F328" s="245" t="s">
        <v>666</v>
      </c>
      <c r="G328" s="246" t="s">
        <v>237</v>
      </c>
      <c r="H328" s="247">
        <v>30</v>
      </c>
      <c r="I328" s="248"/>
      <c r="J328" s="249">
        <f>ROUND(I328*H328,2)</f>
        <v>0</v>
      </c>
      <c r="K328" s="245" t="s">
        <v>260</v>
      </c>
      <c r="L328" s="44"/>
      <c r="M328" s="250" t="s">
        <v>1</v>
      </c>
      <c r="N328" s="251" t="s">
        <v>39</v>
      </c>
      <c r="O328" s="91"/>
      <c r="P328" s="252">
        <f>O328*H328</f>
        <v>0</v>
      </c>
      <c r="Q328" s="252">
        <v>0.11241</v>
      </c>
      <c r="R328" s="252">
        <f>Q328*H328</f>
        <v>3.3723000000000001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170</v>
      </c>
      <c r="AT328" s="254" t="s">
        <v>161</v>
      </c>
      <c r="AU328" s="254" t="s">
        <v>83</v>
      </c>
      <c r="AY328" s="17" t="s">
        <v>158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81</v>
      </c>
      <c r="BK328" s="255">
        <f>ROUND(I328*H328,2)</f>
        <v>0</v>
      </c>
      <c r="BL328" s="17" t="s">
        <v>170</v>
      </c>
      <c r="BM328" s="254" t="s">
        <v>667</v>
      </c>
    </row>
    <row r="329" s="13" customFormat="1">
      <c r="A329" s="13"/>
      <c r="B329" s="256"/>
      <c r="C329" s="257"/>
      <c r="D329" s="258" t="s">
        <v>181</v>
      </c>
      <c r="E329" s="259" t="s">
        <v>1</v>
      </c>
      <c r="F329" s="260" t="s">
        <v>668</v>
      </c>
      <c r="G329" s="257"/>
      <c r="H329" s="261">
        <v>30</v>
      </c>
      <c r="I329" s="262"/>
      <c r="J329" s="257"/>
      <c r="K329" s="257"/>
      <c r="L329" s="263"/>
      <c r="M329" s="264"/>
      <c r="N329" s="265"/>
      <c r="O329" s="265"/>
      <c r="P329" s="265"/>
      <c r="Q329" s="265"/>
      <c r="R329" s="265"/>
      <c r="S329" s="265"/>
      <c r="T329" s="26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7" t="s">
        <v>181</v>
      </c>
      <c r="AU329" s="267" t="s">
        <v>83</v>
      </c>
      <c r="AV329" s="13" t="s">
        <v>83</v>
      </c>
      <c r="AW329" s="13" t="s">
        <v>31</v>
      </c>
      <c r="AX329" s="13" t="s">
        <v>81</v>
      </c>
      <c r="AY329" s="267" t="s">
        <v>158</v>
      </c>
    </row>
    <row r="330" s="2" customFormat="1" ht="16.5" customHeight="1">
      <c r="A330" s="38"/>
      <c r="B330" s="39"/>
      <c r="C330" s="294" t="s">
        <v>669</v>
      </c>
      <c r="D330" s="294" t="s">
        <v>384</v>
      </c>
      <c r="E330" s="295" t="s">
        <v>670</v>
      </c>
      <c r="F330" s="296" t="s">
        <v>671</v>
      </c>
      <c r="G330" s="297" t="s">
        <v>237</v>
      </c>
      <c r="H330" s="298">
        <v>30</v>
      </c>
      <c r="I330" s="299"/>
      <c r="J330" s="300">
        <f>ROUND(I330*H330,2)</f>
        <v>0</v>
      </c>
      <c r="K330" s="296" t="s">
        <v>260</v>
      </c>
      <c r="L330" s="301"/>
      <c r="M330" s="302" t="s">
        <v>1</v>
      </c>
      <c r="N330" s="303" t="s">
        <v>39</v>
      </c>
      <c r="O330" s="91"/>
      <c r="P330" s="252">
        <f>O330*H330</f>
        <v>0</v>
      </c>
      <c r="Q330" s="252">
        <v>0.0025000000000000001</v>
      </c>
      <c r="R330" s="252">
        <f>Q330*H330</f>
        <v>0.074999999999999997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190</v>
      </c>
      <c r="AT330" s="254" t="s">
        <v>384</v>
      </c>
      <c r="AU330" s="254" t="s">
        <v>83</v>
      </c>
      <c r="AY330" s="17" t="s">
        <v>158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81</v>
      </c>
      <c r="BK330" s="255">
        <f>ROUND(I330*H330,2)</f>
        <v>0</v>
      </c>
      <c r="BL330" s="17" t="s">
        <v>170</v>
      </c>
      <c r="BM330" s="254" t="s">
        <v>672</v>
      </c>
    </row>
    <row r="331" s="2" customFormat="1" ht="21.75" customHeight="1">
      <c r="A331" s="38"/>
      <c r="B331" s="39"/>
      <c r="C331" s="243" t="s">
        <v>673</v>
      </c>
      <c r="D331" s="243" t="s">
        <v>161</v>
      </c>
      <c r="E331" s="244" t="s">
        <v>674</v>
      </c>
      <c r="F331" s="245" t="s">
        <v>675</v>
      </c>
      <c r="G331" s="246" t="s">
        <v>280</v>
      </c>
      <c r="H331" s="247">
        <v>306</v>
      </c>
      <c r="I331" s="248"/>
      <c r="J331" s="249">
        <f>ROUND(I331*H331,2)</f>
        <v>0</v>
      </c>
      <c r="K331" s="245" t="s">
        <v>260</v>
      </c>
      <c r="L331" s="44"/>
      <c r="M331" s="250" t="s">
        <v>1</v>
      </c>
      <c r="N331" s="251" t="s">
        <v>39</v>
      </c>
      <c r="O331" s="91"/>
      <c r="P331" s="252">
        <f>O331*H331</f>
        <v>0</v>
      </c>
      <c r="Q331" s="252">
        <v>8.0000000000000007E-05</v>
      </c>
      <c r="R331" s="252">
        <f>Q331*H331</f>
        <v>0.024480000000000002</v>
      </c>
      <c r="S331" s="252">
        <v>0</v>
      </c>
      <c r="T331" s="253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54" t="s">
        <v>170</v>
      </c>
      <c r="AT331" s="254" t="s">
        <v>161</v>
      </c>
      <c r="AU331" s="254" t="s">
        <v>83</v>
      </c>
      <c r="AY331" s="17" t="s">
        <v>158</v>
      </c>
      <c r="BE331" s="255">
        <f>IF(N331="základní",J331,0)</f>
        <v>0</v>
      </c>
      <c r="BF331" s="255">
        <f>IF(N331="snížená",J331,0)</f>
        <v>0</v>
      </c>
      <c r="BG331" s="255">
        <f>IF(N331="zákl. přenesená",J331,0)</f>
        <v>0</v>
      </c>
      <c r="BH331" s="255">
        <f>IF(N331="sníž. přenesená",J331,0)</f>
        <v>0</v>
      </c>
      <c r="BI331" s="255">
        <f>IF(N331="nulová",J331,0)</f>
        <v>0</v>
      </c>
      <c r="BJ331" s="17" t="s">
        <v>81</v>
      </c>
      <c r="BK331" s="255">
        <f>ROUND(I331*H331,2)</f>
        <v>0</v>
      </c>
      <c r="BL331" s="17" t="s">
        <v>170</v>
      </c>
      <c r="BM331" s="254" t="s">
        <v>676</v>
      </c>
    </row>
    <row r="332" s="13" customFormat="1">
      <c r="A332" s="13"/>
      <c r="B332" s="256"/>
      <c r="C332" s="257"/>
      <c r="D332" s="258" t="s">
        <v>181</v>
      </c>
      <c r="E332" s="259" t="s">
        <v>1</v>
      </c>
      <c r="F332" s="260" t="s">
        <v>677</v>
      </c>
      <c r="G332" s="257"/>
      <c r="H332" s="261">
        <v>306</v>
      </c>
      <c r="I332" s="262"/>
      <c r="J332" s="257"/>
      <c r="K332" s="257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181</v>
      </c>
      <c r="AU332" s="267" t="s">
        <v>83</v>
      </c>
      <c r="AV332" s="13" t="s">
        <v>83</v>
      </c>
      <c r="AW332" s="13" t="s">
        <v>31</v>
      </c>
      <c r="AX332" s="13" t="s">
        <v>81</v>
      </c>
      <c r="AY332" s="267" t="s">
        <v>158</v>
      </c>
    </row>
    <row r="333" s="2" customFormat="1" ht="21.75" customHeight="1">
      <c r="A333" s="38"/>
      <c r="B333" s="39"/>
      <c r="C333" s="243" t="s">
        <v>678</v>
      </c>
      <c r="D333" s="243" t="s">
        <v>161</v>
      </c>
      <c r="E333" s="244" t="s">
        <v>679</v>
      </c>
      <c r="F333" s="245" t="s">
        <v>680</v>
      </c>
      <c r="G333" s="246" t="s">
        <v>280</v>
      </c>
      <c r="H333" s="247">
        <v>29</v>
      </c>
      <c r="I333" s="248"/>
      <c r="J333" s="249">
        <f>ROUND(I333*H333,2)</f>
        <v>0</v>
      </c>
      <c r="K333" s="245" t="s">
        <v>260</v>
      </c>
      <c r="L333" s="44"/>
      <c r="M333" s="250" t="s">
        <v>1</v>
      </c>
      <c r="N333" s="251" t="s">
        <v>39</v>
      </c>
      <c r="O333" s="91"/>
      <c r="P333" s="252">
        <f>O333*H333</f>
        <v>0</v>
      </c>
      <c r="Q333" s="252">
        <v>8.0000000000000007E-05</v>
      </c>
      <c r="R333" s="252">
        <f>Q333*H333</f>
        <v>0.00232</v>
      </c>
      <c r="S333" s="252">
        <v>0</v>
      </c>
      <c r="T333" s="25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54" t="s">
        <v>170</v>
      </c>
      <c r="AT333" s="254" t="s">
        <v>161</v>
      </c>
      <c r="AU333" s="254" t="s">
        <v>83</v>
      </c>
      <c r="AY333" s="17" t="s">
        <v>158</v>
      </c>
      <c r="BE333" s="255">
        <f>IF(N333="základní",J333,0)</f>
        <v>0</v>
      </c>
      <c r="BF333" s="255">
        <f>IF(N333="snížená",J333,0)</f>
        <v>0</v>
      </c>
      <c r="BG333" s="255">
        <f>IF(N333="zákl. přenesená",J333,0)</f>
        <v>0</v>
      </c>
      <c r="BH333" s="255">
        <f>IF(N333="sníž. přenesená",J333,0)</f>
        <v>0</v>
      </c>
      <c r="BI333" s="255">
        <f>IF(N333="nulová",J333,0)</f>
        <v>0</v>
      </c>
      <c r="BJ333" s="17" t="s">
        <v>81</v>
      </c>
      <c r="BK333" s="255">
        <f>ROUND(I333*H333,2)</f>
        <v>0</v>
      </c>
      <c r="BL333" s="17" t="s">
        <v>170</v>
      </c>
      <c r="BM333" s="254" t="s">
        <v>681</v>
      </c>
    </row>
    <row r="334" s="13" customFormat="1">
      <c r="A334" s="13"/>
      <c r="B334" s="256"/>
      <c r="C334" s="257"/>
      <c r="D334" s="258" t="s">
        <v>181</v>
      </c>
      <c r="E334" s="259" t="s">
        <v>1</v>
      </c>
      <c r="F334" s="260" t="s">
        <v>682</v>
      </c>
      <c r="G334" s="257"/>
      <c r="H334" s="261">
        <v>29</v>
      </c>
      <c r="I334" s="262"/>
      <c r="J334" s="257"/>
      <c r="K334" s="257"/>
      <c r="L334" s="263"/>
      <c r="M334" s="264"/>
      <c r="N334" s="265"/>
      <c r="O334" s="265"/>
      <c r="P334" s="265"/>
      <c r="Q334" s="265"/>
      <c r="R334" s="265"/>
      <c r="S334" s="265"/>
      <c r="T334" s="26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67" t="s">
        <v>181</v>
      </c>
      <c r="AU334" s="267" t="s">
        <v>83</v>
      </c>
      <c r="AV334" s="13" t="s">
        <v>83</v>
      </c>
      <c r="AW334" s="13" t="s">
        <v>31</v>
      </c>
      <c r="AX334" s="13" t="s">
        <v>81</v>
      </c>
      <c r="AY334" s="267" t="s">
        <v>158</v>
      </c>
    </row>
    <row r="335" s="2" customFormat="1" ht="21.75" customHeight="1">
      <c r="A335" s="38"/>
      <c r="B335" s="39"/>
      <c r="C335" s="243" t="s">
        <v>683</v>
      </c>
      <c r="D335" s="243" t="s">
        <v>161</v>
      </c>
      <c r="E335" s="244" t="s">
        <v>684</v>
      </c>
      <c r="F335" s="245" t="s">
        <v>685</v>
      </c>
      <c r="G335" s="246" t="s">
        <v>280</v>
      </c>
      <c r="H335" s="247">
        <v>693</v>
      </c>
      <c r="I335" s="248"/>
      <c r="J335" s="249">
        <f>ROUND(I335*H335,2)</f>
        <v>0</v>
      </c>
      <c r="K335" s="245" t="s">
        <v>260</v>
      </c>
      <c r="L335" s="44"/>
      <c r="M335" s="250" t="s">
        <v>1</v>
      </c>
      <c r="N335" s="251" t="s">
        <v>39</v>
      </c>
      <c r="O335" s="91"/>
      <c r="P335" s="252">
        <f>O335*H335</f>
        <v>0</v>
      </c>
      <c r="Q335" s="252">
        <v>3.0000000000000001E-05</v>
      </c>
      <c r="R335" s="252">
        <f>Q335*H335</f>
        <v>0.020789999999999999</v>
      </c>
      <c r="S335" s="252">
        <v>0</v>
      </c>
      <c r="T335" s="25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54" t="s">
        <v>170</v>
      </c>
      <c r="AT335" s="254" t="s">
        <v>161</v>
      </c>
      <c r="AU335" s="254" t="s">
        <v>83</v>
      </c>
      <c r="AY335" s="17" t="s">
        <v>158</v>
      </c>
      <c r="BE335" s="255">
        <f>IF(N335="základní",J335,0)</f>
        <v>0</v>
      </c>
      <c r="BF335" s="255">
        <f>IF(N335="snížená",J335,0)</f>
        <v>0</v>
      </c>
      <c r="BG335" s="255">
        <f>IF(N335="zákl. přenesená",J335,0)</f>
        <v>0</v>
      </c>
      <c r="BH335" s="255">
        <f>IF(N335="sníž. přenesená",J335,0)</f>
        <v>0</v>
      </c>
      <c r="BI335" s="255">
        <f>IF(N335="nulová",J335,0)</f>
        <v>0</v>
      </c>
      <c r="BJ335" s="17" t="s">
        <v>81</v>
      </c>
      <c r="BK335" s="255">
        <f>ROUND(I335*H335,2)</f>
        <v>0</v>
      </c>
      <c r="BL335" s="17" t="s">
        <v>170</v>
      </c>
      <c r="BM335" s="254" t="s">
        <v>686</v>
      </c>
    </row>
    <row r="336" s="13" customFormat="1">
      <c r="A336" s="13"/>
      <c r="B336" s="256"/>
      <c r="C336" s="257"/>
      <c r="D336" s="258" t="s">
        <v>181</v>
      </c>
      <c r="E336" s="259" t="s">
        <v>1</v>
      </c>
      <c r="F336" s="260" t="s">
        <v>687</v>
      </c>
      <c r="G336" s="257"/>
      <c r="H336" s="261">
        <v>560</v>
      </c>
      <c r="I336" s="262"/>
      <c r="J336" s="257"/>
      <c r="K336" s="257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181</v>
      </c>
      <c r="AU336" s="267" t="s">
        <v>83</v>
      </c>
      <c r="AV336" s="13" t="s">
        <v>83</v>
      </c>
      <c r="AW336" s="13" t="s">
        <v>31</v>
      </c>
      <c r="AX336" s="13" t="s">
        <v>74</v>
      </c>
      <c r="AY336" s="267" t="s">
        <v>158</v>
      </c>
    </row>
    <row r="337" s="13" customFormat="1">
      <c r="A337" s="13"/>
      <c r="B337" s="256"/>
      <c r="C337" s="257"/>
      <c r="D337" s="258" t="s">
        <v>181</v>
      </c>
      <c r="E337" s="259" t="s">
        <v>1</v>
      </c>
      <c r="F337" s="260" t="s">
        <v>688</v>
      </c>
      <c r="G337" s="257"/>
      <c r="H337" s="261">
        <v>92</v>
      </c>
      <c r="I337" s="262"/>
      <c r="J337" s="257"/>
      <c r="K337" s="257"/>
      <c r="L337" s="263"/>
      <c r="M337" s="264"/>
      <c r="N337" s="265"/>
      <c r="O337" s="265"/>
      <c r="P337" s="265"/>
      <c r="Q337" s="265"/>
      <c r="R337" s="265"/>
      <c r="S337" s="265"/>
      <c r="T337" s="26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7" t="s">
        <v>181</v>
      </c>
      <c r="AU337" s="267" t="s">
        <v>83</v>
      </c>
      <c r="AV337" s="13" t="s">
        <v>83</v>
      </c>
      <c r="AW337" s="13" t="s">
        <v>31</v>
      </c>
      <c r="AX337" s="13" t="s">
        <v>74</v>
      </c>
      <c r="AY337" s="267" t="s">
        <v>158</v>
      </c>
    </row>
    <row r="338" s="13" customFormat="1">
      <c r="A338" s="13"/>
      <c r="B338" s="256"/>
      <c r="C338" s="257"/>
      <c r="D338" s="258" t="s">
        <v>181</v>
      </c>
      <c r="E338" s="259" t="s">
        <v>1</v>
      </c>
      <c r="F338" s="260" t="s">
        <v>689</v>
      </c>
      <c r="G338" s="257"/>
      <c r="H338" s="261">
        <v>41</v>
      </c>
      <c r="I338" s="262"/>
      <c r="J338" s="257"/>
      <c r="K338" s="257"/>
      <c r="L338" s="263"/>
      <c r="M338" s="264"/>
      <c r="N338" s="265"/>
      <c r="O338" s="265"/>
      <c r="P338" s="265"/>
      <c r="Q338" s="265"/>
      <c r="R338" s="265"/>
      <c r="S338" s="265"/>
      <c r="T338" s="26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67" t="s">
        <v>181</v>
      </c>
      <c r="AU338" s="267" t="s">
        <v>83</v>
      </c>
      <c r="AV338" s="13" t="s">
        <v>83</v>
      </c>
      <c r="AW338" s="13" t="s">
        <v>31</v>
      </c>
      <c r="AX338" s="13" t="s">
        <v>74</v>
      </c>
      <c r="AY338" s="267" t="s">
        <v>158</v>
      </c>
    </row>
    <row r="339" s="15" customFormat="1">
      <c r="A339" s="15"/>
      <c r="B339" s="283"/>
      <c r="C339" s="284"/>
      <c r="D339" s="258" t="s">
        <v>181</v>
      </c>
      <c r="E339" s="285" t="s">
        <v>1</v>
      </c>
      <c r="F339" s="286" t="s">
        <v>269</v>
      </c>
      <c r="G339" s="284"/>
      <c r="H339" s="287">
        <v>693</v>
      </c>
      <c r="I339" s="288"/>
      <c r="J339" s="284"/>
      <c r="K339" s="284"/>
      <c r="L339" s="289"/>
      <c r="M339" s="290"/>
      <c r="N339" s="291"/>
      <c r="O339" s="291"/>
      <c r="P339" s="291"/>
      <c r="Q339" s="291"/>
      <c r="R339" s="291"/>
      <c r="S339" s="291"/>
      <c r="T339" s="29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93" t="s">
        <v>181</v>
      </c>
      <c r="AU339" s="293" t="s">
        <v>83</v>
      </c>
      <c r="AV339" s="15" t="s">
        <v>170</v>
      </c>
      <c r="AW339" s="15" t="s">
        <v>31</v>
      </c>
      <c r="AX339" s="15" t="s">
        <v>81</v>
      </c>
      <c r="AY339" s="293" t="s">
        <v>158</v>
      </c>
    </row>
    <row r="340" s="2" customFormat="1" ht="21.75" customHeight="1">
      <c r="A340" s="38"/>
      <c r="B340" s="39"/>
      <c r="C340" s="243" t="s">
        <v>690</v>
      </c>
      <c r="D340" s="243" t="s">
        <v>161</v>
      </c>
      <c r="E340" s="244" t="s">
        <v>691</v>
      </c>
      <c r="F340" s="245" t="s">
        <v>692</v>
      </c>
      <c r="G340" s="246" t="s">
        <v>280</v>
      </c>
      <c r="H340" s="247">
        <v>93</v>
      </c>
      <c r="I340" s="248"/>
      <c r="J340" s="249">
        <f>ROUND(I340*H340,2)</f>
        <v>0</v>
      </c>
      <c r="K340" s="245" t="s">
        <v>260</v>
      </c>
      <c r="L340" s="44"/>
      <c r="M340" s="250" t="s">
        <v>1</v>
      </c>
      <c r="N340" s="251" t="s">
        <v>39</v>
      </c>
      <c r="O340" s="91"/>
      <c r="P340" s="252">
        <f>O340*H340</f>
        <v>0</v>
      </c>
      <c r="Q340" s="252">
        <v>5.0000000000000002E-05</v>
      </c>
      <c r="R340" s="252">
        <f>Q340*H340</f>
        <v>0.0046500000000000005</v>
      </c>
      <c r="S340" s="252">
        <v>0</v>
      </c>
      <c r="T340" s="25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4" t="s">
        <v>170</v>
      </c>
      <c r="AT340" s="254" t="s">
        <v>161</v>
      </c>
      <c r="AU340" s="254" t="s">
        <v>83</v>
      </c>
      <c r="AY340" s="17" t="s">
        <v>158</v>
      </c>
      <c r="BE340" s="255">
        <f>IF(N340="základní",J340,0)</f>
        <v>0</v>
      </c>
      <c r="BF340" s="255">
        <f>IF(N340="snížená",J340,0)</f>
        <v>0</v>
      </c>
      <c r="BG340" s="255">
        <f>IF(N340="zákl. přenesená",J340,0)</f>
        <v>0</v>
      </c>
      <c r="BH340" s="255">
        <f>IF(N340="sníž. přenesená",J340,0)</f>
        <v>0</v>
      </c>
      <c r="BI340" s="255">
        <f>IF(N340="nulová",J340,0)</f>
        <v>0</v>
      </c>
      <c r="BJ340" s="17" t="s">
        <v>81</v>
      </c>
      <c r="BK340" s="255">
        <f>ROUND(I340*H340,2)</f>
        <v>0</v>
      </c>
      <c r="BL340" s="17" t="s">
        <v>170</v>
      </c>
      <c r="BM340" s="254" t="s">
        <v>693</v>
      </c>
    </row>
    <row r="341" s="13" customFormat="1">
      <c r="A341" s="13"/>
      <c r="B341" s="256"/>
      <c r="C341" s="257"/>
      <c r="D341" s="258" t="s">
        <v>181</v>
      </c>
      <c r="E341" s="259" t="s">
        <v>1</v>
      </c>
      <c r="F341" s="260" t="s">
        <v>694</v>
      </c>
      <c r="G341" s="257"/>
      <c r="H341" s="261">
        <v>72</v>
      </c>
      <c r="I341" s="262"/>
      <c r="J341" s="257"/>
      <c r="K341" s="257"/>
      <c r="L341" s="263"/>
      <c r="M341" s="264"/>
      <c r="N341" s="265"/>
      <c r="O341" s="265"/>
      <c r="P341" s="265"/>
      <c r="Q341" s="265"/>
      <c r="R341" s="265"/>
      <c r="S341" s="265"/>
      <c r="T341" s="26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7" t="s">
        <v>181</v>
      </c>
      <c r="AU341" s="267" t="s">
        <v>83</v>
      </c>
      <c r="AV341" s="13" t="s">
        <v>83</v>
      </c>
      <c r="AW341" s="13" t="s">
        <v>31</v>
      </c>
      <c r="AX341" s="13" t="s">
        <v>74</v>
      </c>
      <c r="AY341" s="267" t="s">
        <v>158</v>
      </c>
    </row>
    <row r="342" s="13" customFormat="1">
      <c r="A342" s="13"/>
      <c r="B342" s="256"/>
      <c r="C342" s="257"/>
      <c r="D342" s="258" t="s">
        <v>181</v>
      </c>
      <c r="E342" s="259" t="s">
        <v>1</v>
      </c>
      <c r="F342" s="260" t="s">
        <v>695</v>
      </c>
      <c r="G342" s="257"/>
      <c r="H342" s="261">
        <v>21</v>
      </c>
      <c r="I342" s="262"/>
      <c r="J342" s="257"/>
      <c r="K342" s="257"/>
      <c r="L342" s="263"/>
      <c r="M342" s="264"/>
      <c r="N342" s="265"/>
      <c r="O342" s="265"/>
      <c r="P342" s="265"/>
      <c r="Q342" s="265"/>
      <c r="R342" s="265"/>
      <c r="S342" s="265"/>
      <c r="T342" s="26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7" t="s">
        <v>181</v>
      </c>
      <c r="AU342" s="267" t="s">
        <v>83</v>
      </c>
      <c r="AV342" s="13" t="s">
        <v>83</v>
      </c>
      <c r="AW342" s="13" t="s">
        <v>31</v>
      </c>
      <c r="AX342" s="13" t="s">
        <v>74</v>
      </c>
      <c r="AY342" s="267" t="s">
        <v>158</v>
      </c>
    </row>
    <row r="343" s="15" customFormat="1">
      <c r="A343" s="15"/>
      <c r="B343" s="283"/>
      <c r="C343" s="284"/>
      <c r="D343" s="258" t="s">
        <v>181</v>
      </c>
      <c r="E343" s="285" t="s">
        <v>1</v>
      </c>
      <c r="F343" s="286" t="s">
        <v>269</v>
      </c>
      <c r="G343" s="284"/>
      <c r="H343" s="287">
        <v>93</v>
      </c>
      <c r="I343" s="288"/>
      <c r="J343" s="284"/>
      <c r="K343" s="284"/>
      <c r="L343" s="289"/>
      <c r="M343" s="290"/>
      <c r="N343" s="291"/>
      <c r="O343" s="291"/>
      <c r="P343" s="291"/>
      <c r="Q343" s="291"/>
      <c r="R343" s="291"/>
      <c r="S343" s="291"/>
      <c r="T343" s="292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93" t="s">
        <v>181</v>
      </c>
      <c r="AU343" s="293" t="s">
        <v>83</v>
      </c>
      <c r="AV343" s="15" t="s">
        <v>170</v>
      </c>
      <c r="AW343" s="15" t="s">
        <v>31</v>
      </c>
      <c r="AX343" s="15" t="s">
        <v>81</v>
      </c>
      <c r="AY343" s="293" t="s">
        <v>158</v>
      </c>
    </row>
    <row r="344" s="2" customFormat="1" ht="21.75" customHeight="1">
      <c r="A344" s="38"/>
      <c r="B344" s="39"/>
      <c r="C344" s="243" t="s">
        <v>696</v>
      </c>
      <c r="D344" s="243" t="s">
        <v>161</v>
      </c>
      <c r="E344" s="244" t="s">
        <v>697</v>
      </c>
      <c r="F344" s="245" t="s">
        <v>698</v>
      </c>
      <c r="G344" s="246" t="s">
        <v>259</v>
      </c>
      <c r="H344" s="247">
        <v>229.97</v>
      </c>
      <c r="I344" s="248"/>
      <c r="J344" s="249">
        <f>ROUND(I344*H344,2)</f>
        <v>0</v>
      </c>
      <c r="K344" s="245" t="s">
        <v>260</v>
      </c>
      <c r="L344" s="44"/>
      <c r="M344" s="250" t="s">
        <v>1</v>
      </c>
      <c r="N344" s="251" t="s">
        <v>39</v>
      </c>
      <c r="O344" s="91"/>
      <c r="P344" s="252">
        <f>O344*H344</f>
        <v>0</v>
      </c>
      <c r="Q344" s="252">
        <v>0.00059999999999999995</v>
      </c>
      <c r="R344" s="252">
        <f>Q344*H344</f>
        <v>0.13798199999999999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170</v>
      </c>
      <c r="AT344" s="254" t="s">
        <v>161</v>
      </c>
      <c r="AU344" s="254" t="s">
        <v>83</v>
      </c>
      <c r="AY344" s="17" t="s">
        <v>158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81</v>
      </c>
      <c r="BK344" s="255">
        <f>ROUND(I344*H344,2)</f>
        <v>0</v>
      </c>
      <c r="BL344" s="17" t="s">
        <v>170</v>
      </c>
      <c r="BM344" s="254" t="s">
        <v>699</v>
      </c>
    </row>
    <row r="345" s="13" customFormat="1">
      <c r="A345" s="13"/>
      <c r="B345" s="256"/>
      <c r="C345" s="257"/>
      <c r="D345" s="258" t="s">
        <v>181</v>
      </c>
      <c r="E345" s="259" t="s">
        <v>1</v>
      </c>
      <c r="F345" s="260" t="s">
        <v>700</v>
      </c>
      <c r="G345" s="257"/>
      <c r="H345" s="261">
        <v>8.375</v>
      </c>
      <c r="I345" s="262"/>
      <c r="J345" s="257"/>
      <c r="K345" s="257"/>
      <c r="L345" s="263"/>
      <c r="M345" s="264"/>
      <c r="N345" s="265"/>
      <c r="O345" s="265"/>
      <c r="P345" s="265"/>
      <c r="Q345" s="265"/>
      <c r="R345" s="265"/>
      <c r="S345" s="265"/>
      <c r="T345" s="26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7" t="s">
        <v>181</v>
      </c>
      <c r="AU345" s="267" t="s">
        <v>83</v>
      </c>
      <c r="AV345" s="13" t="s">
        <v>83</v>
      </c>
      <c r="AW345" s="13" t="s">
        <v>31</v>
      </c>
      <c r="AX345" s="13" t="s">
        <v>74</v>
      </c>
      <c r="AY345" s="267" t="s">
        <v>158</v>
      </c>
    </row>
    <row r="346" s="13" customFormat="1">
      <c r="A346" s="13"/>
      <c r="B346" s="256"/>
      <c r="C346" s="257"/>
      <c r="D346" s="258" t="s">
        <v>181</v>
      </c>
      <c r="E346" s="259" t="s">
        <v>1</v>
      </c>
      <c r="F346" s="260" t="s">
        <v>701</v>
      </c>
      <c r="G346" s="257"/>
      <c r="H346" s="261">
        <v>84</v>
      </c>
      <c r="I346" s="262"/>
      <c r="J346" s="257"/>
      <c r="K346" s="257"/>
      <c r="L346" s="263"/>
      <c r="M346" s="264"/>
      <c r="N346" s="265"/>
      <c r="O346" s="265"/>
      <c r="P346" s="265"/>
      <c r="Q346" s="265"/>
      <c r="R346" s="265"/>
      <c r="S346" s="265"/>
      <c r="T346" s="26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7" t="s">
        <v>181</v>
      </c>
      <c r="AU346" s="267" t="s">
        <v>83</v>
      </c>
      <c r="AV346" s="13" t="s">
        <v>83</v>
      </c>
      <c r="AW346" s="13" t="s">
        <v>31</v>
      </c>
      <c r="AX346" s="13" t="s">
        <v>74</v>
      </c>
      <c r="AY346" s="267" t="s">
        <v>158</v>
      </c>
    </row>
    <row r="347" s="13" customFormat="1">
      <c r="A347" s="13"/>
      <c r="B347" s="256"/>
      <c r="C347" s="257"/>
      <c r="D347" s="258" t="s">
        <v>181</v>
      </c>
      <c r="E347" s="259" t="s">
        <v>1</v>
      </c>
      <c r="F347" s="260" t="s">
        <v>702</v>
      </c>
      <c r="G347" s="257"/>
      <c r="H347" s="261">
        <v>18</v>
      </c>
      <c r="I347" s="262"/>
      <c r="J347" s="257"/>
      <c r="K347" s="257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181</v>
      </c>
      <c r="AU347" s="267" t="s">
        <v>83</v>
      </c>
      <c r="AV347" s="13" t="s">
        <v>83</v>
      </c>
      <c r="AW347" s="13" t="s">
        <v>31</v>
      </c>
      <c r="AX347" s="13" t="s">
        <v>74</v>
      </c>
      <c r="AY347" s="267" t="s">
        <v>158</v>
      </c>
    </row>
    <row r="348" s="13" customFormat="1">
      <c r="A348" s="13"/>
      <c r="B348" s="256"/>
      <c r="C348" s="257"/>
      <c r="D348" s="258" t="s">
        <v>181</v>
      </c>
      <c r="E348" s="259" t="s">
        <v>1</v>
      </c>
      <c r="F348" s="260" t="s">
        <v>703</v>
      </c>
      <c r="G348" s="257"/>
      <c r="H348" s="261">
        <v>51.75</v>
      </c>
      <c r="I348" s="262"/>
      <c r="J348" s="257"/>
      <c r="K348" s="257"/>
      <c r="L348" s="263"/>
      <c r="M348" s="264"/>
      <c r="N348" s="265"/>
      <c r="O348" s="265"/>
      <c r="P348" s="265"/>
      <c r="Q348" s="265"/>
      <c r="R348" s="265"/>
      <c r="S348" s="265"/>
      <c r="T348" s="26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7" t="s">
        <v>181</v>
      </c>
      <c r="AU348" s="267" t="s">
        <v>83</v>
      </c>
      <c r="AV348" s="13" t="s">
        <v>83</v>
      </c>
      <c r="AW348" s="13" t="s">
        <v>31</v>
      </c>
      <c r="AX348" s="13" t="s">
        <v>74</v>
      </c>
      <c r="AY348" s="267" t="s">
        <v>158</v>
      </c>
    </row>
    <row r="349" s="13" customFormat="1">
      <c r="A349" s="13"/>
      <c r="B349" s="256"/>
      <c r="C349" s="257"/>
      <c r="D349" s="258" t="s">
        <v>181</v>
      </c>
      <c r="E349" s="259" t="s">
        <v>1</v>
      </c>
      <c r="F349" s="260" t="s">
        <v>704</v>
      </c>
      <c r="G349" s="257"/>
      <c r="H349" s="261">
        <v>8</v>
      </c>
      <c r="I349" s="262"/>
      <c r="J349" s="257"/>
      <c r="K349" s="257"/>
      <c r="L349" s="263"/>
      <c r="M349" s="264"/>
      <c r="N349" s="265"/>
      <c r="O349" s="265"/>
      <c r="P349" s="265"/>
      <c r="Q349" s="265"/>
      <c r="R349" s="265"/>
      <c r="S349" s="265"/>
      <c r="T349" s="26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7" t="s">
        <v>181</v>
      </c>
      <c r="AU349" s="267" t="s">
        <v>83</v>
      </c>
      <c r="AV349" s="13" t="s">
        <v>83</v>
      </c>
      <c r="AW349" s="13" t="s">
        <v>31</v>
      </c>
      <c r="AX349" s="13" t="s">
        <v>74</v>
      </c>
      <c r="AY349" s="267" t="s">
        <v>158</v>
      </c>
    </row>
    <row r="350" s="13" customFormat="1">
      <c r="A350" s="13"/>
      <c r="B350" s="256"/>
      <c r="C350" s="257"/>
      <c r="D350" s="258" t="s">
        <v>181</v>
      </c>
      <c r="E350" s="259" t="s">
        <v>1</v>
      </c>
      <c r="F350" s="260" t="s">
        <v>705</v>
      </c>
      <c r="G350" s="257"/>
      <c r="H350" s="261">
        <v>11.345000000000001</v>
      </c>
      <c r="I350" s="262"/>
      <c r="J350" s="257"/>
      <c r="K350" s="257"/>
      <c r="L350" s="263"/>
      <c r="M350" s="264"/>
      <c r="N350" s="265"/>
      <c r="O350" s="265"/>
      <c r="P350" s="265"/>
      <c r="Q350" s="265"/>
      <c r="R350" s="265"/>
      <c r="S350" s="265"/>
      <c r="T350" s="26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7" t="s">
        <v>181</v>
      </c>
      <c r="AU350" s="267" t="s">
        <v>83</v>
      </c>
      <c r="AV350" s="13" t="s">
        <v>83</v>
      </c>
      <c r="AW350" s="13" t="s">
        <v>31</v>
      </c>
      <c r="AX350" s="13" t="s">
        <v>74</v>
      </c>
      <c r="AY350" s="267" t="s">
        <v>158</v>
      </c>
    </row>
    <row r="351" s="13" customFormat="1">
      <c r="A351" s="13"/>
      <c r="B351" s="256"/>
      <c r="C351" s="257"/>
      <c r="D351" s="258" t="s">
        <v>181</v>
      </c>
      <c r="E351" s="259" t="s">
        <v>1</v>
      </c>
      <c r="F351" s="260" t="s">
        <v>706</v>
      </c>
      <c r="G351" s="257"/>
      <c r="H351" s="261">
        <v>19.5</v>
      </c>
      <c r="I351" s="262"/>
      <c r="J351" s="257"/>
      <c r="K351" s="257"/>
      <c r="L351" s="263"/>
      <c r="M351" s="264"/>
      <c r="N351" s="265"/>
      <c r="O351" s="265"/>
      <c r="P351" s="265"/>
      <c r="Q351" s="265"/>
      <c r="R351" s="265"/>
      <c r="S351" s="265"/>
      <c r="T351" s="26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7" t="s">
        <v>181</v>
      </c>
      <c r="AU351" s="267" t="s">
        <v>83</v>
      </c>
      <c r="AV351" s="13" t="s">
        <v>83</v>
      </c>
      <c r="AW351" s="13" t="s">
        <v>31</v>
      </c>
      <c r="AX351" s="13" t="s">
        <v>74</v>
      </c>
      <c r="AY351" s="267" t="s">
        <v>158</v>
      </c>
    </row>
    <row r="352" s="13" customFormat="1">
      <c r="A352" s="13"/>
      <c r="B352" s="256"/>
      <c r="C352" s="257"/>
      <c r="D352" s="258" t="s">
        <v>181</v>
      </c>
      <c r="E352" s="259" t="s">
        <v>1</v>
      </c>
      <c r="F352" s="260" t="s">
        <v>707</v>
      </c>
      <c r="G352" s="257"/>
      <c r="H352" s="261">
        <v>12</v>
      </c>
      <c r="I352" s="262"/>
      <c r="J352" s="257"/>
      <c r="K352" s="257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181</v>
      </c>
      <c r="AU352" s="267" t="s">
        <v>83</v>
      </c>
      <c r="AV352" s="13" t="s">
        <v>83</v>
      </c>
      <c r="AW352" s="13" t="s">
        <v>31</v>
      </c>
      <c r="AX352" s="13" t="s">
        <v>74</v>
      </c>
      <c r="AY352" s="267" t="s">
        <v>158</v>
      </c>
    </row>
    <row r="353" s="13" customFormat="1">
      <c r="A353" s="13"/>
      <c r="B353" s="256"/>
      <c r="C353" s="257"/>
      <c r="D353" s="258" t="s">
        <v>181</v>
      </c>
      <c r="E353" s="259" t="s">
        <v>1</v>
      </c>
      <c r="F353" s="260" t="s">
        <v>708</v>
      </c>
      <c r="G353" s="257"/>
      <c r="H353" s="261">
        <v>4</v>
      </c>
      <c r="I353" s="262"/>
      <c r="J353" s="257"/>
      <c r="K353" s="257"/>
      <c r="L353" s="263"/>
      <c r="M353" s="264"/>
      <c r="N353" s="265"/>
      <c r="O353" s="265"/>
      <c r="P353" s="265"/>
      <c r="Q353" s="265"/>
      <c r="R353" s="265"/>
      <c r="S353" s="265"/>
      <c r="T353" s="26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7" t="s">
        <v>181</v>
      </c>
      <c r="AU353" s="267" t="s">
        <v>83</v>
      </c>
      <c r="AV353" s="13" t="s">
        <v>83</v>
      </c>
      <c r="AW353" s="13" t="s">
        <v>31</v>
      </c>
      <c r="AX353" s="13" t="s">
        <v>74</v>
      </c>
      <c r="AY353" s="267" t="s">
        <v>158</v>
      </c>
    </row>
    <row r="354" s="13" customFormat="1">
      <c r="A354" s="13"/>
      <c r="B354" s="256"/>
      <c r="C354" s="257"/>
      <c r="D354" s="258" t="s">
        <v>181</v>
      </c>
      <c r="E354" s="259" t="s">
        <v>1</v>
      </c>
      <c r="F354" s="260" t="s">
        <v>709</v>
      </c>
      <c r="G354" s="257"/>
      <c r="H354" s="261">
        <v>13</v>
      </c>
      <c r="I354" s="262"/>
      <c r="J354" s="257"/>
      <c r="K354" s="257"/>
      <c r="L354" s="263"/>
      <c r="M354" s="264"/>
      <c r="N354" s="265"/>
      <c r="O354" s="265"/>
      <c r="P354" s="265"/>
      <c r="Q354" s="265"/>
      <c r="R354" s="265"/>
      <c r="S354" s="265"/>
      <c r="T354" s="26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7" t="s">
        <v>181</v>
      </c>
      <c r="AU354" s="267" t="s">
        <v>83</v>
      </c>
      <c r="AV354" s="13" t="s">
        <v>83</v>
      </c>
      <c r="AW354" s="13" t="s">
        <v>31</v>
      </c>
      <c r="AX354" s="13" t="s">
        <v>74</v>
      </c>
      <c r="AY354" s="267" t="s">
        <v>158</v>
      </c>
    </row>
    <row r="355" s="15" customFormat="1">
      <c r="A355" s="15"/>
      <c r="B355" s="283"/>
      <c r="C355" s="284"/>
      <c r="D355" s="258" t="s">
        <v>181</v>
      </c>
      <c r="E355" s="285" t="s">
        <v>1</v>
      </c>
      <c r="F355" s="286" t="s">
        <v>269</v>
      </c>
      <c r="G355" s="284"/>
      <c r="H355" s="287">
        <v>229.97</v>
      </c>
      <c r="I355" s="288"/>
      <c r="J355" s="284"/>
      <c r="K355" s="284"/>
      <c r="L355" s="289"/>
      <c r="M355" s="290"/>
      <c r="N355" s="291"/>
      <c r="O355" s="291"/>
      <c r="P355" s="291"/>
      <c r="Q355" s="291"/>
      <c r="R355" s="291"/>
      <c r="S355" s="291"/>
      <c r="T355" s="292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93" t="s">
        <v>181</v>
      </c>
      <c r="AU355" s="293" t="s">
        <v>83</v>
      </c>
      <c r="AV355" s="15" t="s">
        <v>170</v>
      </c>
      <c r="AW355" s="15" t="s">
        <v>31</v>
      </c>
      <c r="AX355" s="15" t="s">
        <v>81</v>
      </c>
      <c r="AY355" s="293" t="s">
        <v>158</v>
      </c>
    </row>
    <row r="356" s="2" customFormat="1" ht="21.75" customHeight="1">
      <c r="A356" s="38"/>
      <c r="B356" s="39"/>
      <c r="C356" s="243" t="s">
        <v>710</v>
      </c>
      <c r="D356" s="243" t="s">
        <v>161</v>
      </c>
      <c r="E356" s="244" t="s">
        <v>711</v>
      </c>
      <c r="F356" s="245" t="s">
        <v>712</v>
      </c>
      <c r="G356" s="246" t="s">
        <v>259</v>
      </c>
      <c r="H356" s="247">
        <v>10</v>
      </c>
      <c r="I356" s="248"/>
      <c r="J356" s="249">
        <f>ROUND(I356*H356,2)</f>
        <v>0</v>
      </c>
      <c r="K356" s="245" t="s">
        <v>260</v>
      </c>
      <c r="L356" s="44"/>
      <c r="M356" s="250" t="s">
        <v>1</v>
      </c>
      <c r="N356" s="251" t="s">
        <v>39</v>
      </c>
      <c r="O356" s="91"/>
      <c r="P356" s="252">
        <f>O356*H356</f>
        <v>0</v>
      </c>
      <c r="Q356" s="252">
        <v>0.0011999999999999999</v>
      </c>
      <c r="R356" s="252">
        <f>Q356*H356</f>
        <v>0.011999999999999999</v>
      </c>
      <c r="S356" s="252">
        <v>0</v>
      </c>
      <c r="T356" s="25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4" t="s">
        <v>170</v>
      </c>
      <c r="AT356" s="254" t="s">
        <v>161</v>
      </c>
      <c r="AU356" s="254" t="s">
        <v>83</v>
      </c>
      <c r="AY356" s="17" t="s">
        <v>158</v>
      </c>
      <c r="BE356" s="255">
        <f>IF(N356="základní",J356,0)</f>
        <v>0</v>
      </c>
      <c r="BF356" s="255">
        <f>IF(N356="snížená",J356,0)</f>
        <v>0</v>
      </c>
      <c r="BG356" s="255">
        <f>IF(N356="zákl. přenesená",J356,0)</f>
        <v>0</v>
      </c>
      <c r="BH356" s="255">
        <f>IF(N356="sníž. přenesená",J356,0)</f>
        <v>0</v>
      </c>
      <c r="BI356" s="255">
        <f>IF(N356="nulová",J356,0)</f>
        <v>0</v>
      </c>
      <c r="BJ356" s="17" t="s">
        <v>81</v>
      </c>
      <c r="BK356" s="255">
        <f>ROUND(I356*H356,2)</f>
        <v>0</v>
      </c>
      <c r="BL356" s="17" t="s">
        <v>170</v>
      </c>
      <c r="BM356" s="254" t="s">
        <v>713</v>
      </c>
    </row>
    <row r="357" s="13" customFormat="1">
      <c r="A357" s="13"/>
      <c r="B357" s="256"/>
      <c r="C357" s="257"/>
      <c r="D357" s="258" t="s">
        <v>181</v>
      </c>
      <c r="E357" s="259" t="s">
        <v>1</v>
      </c>
      <c r="F357" s="260" t="s">
        <v>714</v>
      </c>
      <c r="G357" s="257"/>
      <c r="H357" s="261">
        <v>10</v>
      </c>
      <c r="I357" s="262"/>
      <c r="J357" s="257"/>
      <c r="K357" s="257"/>
      <c r="L357" s="263"/>
      <c r="M357" s="264"/>
      <c r="N357" s="265"/>
      <c r="O357" s="265"/>
      <c r="P357" s="265"/>
      <c r="Q357" s="265"/>
      <c r="R357" s="265"/>
      <c r="S357" s="265"/>
      <c r="T357" s="26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7" t="s">
        <v>181</v>
      </c>
      <c r="AU357" s="267" t="s">
        <v>83</v>
      </c>
      <c r="AV357" s="13" t="s">
        <v>83</v>
      </c>
      <c r="AW357" s="13" t="s">
        <v>31</v>
      </c>
      <c r="AX357" s="13" t="s">
        <v>81</v>
      </c>
      <c r="AY357" s="267" t="s">
        <v>158</v>
      </c>
    </row>
    <row r="358" s="2" customFormat="1" ht="21.75" customHeight="1">
      <c r="A358" s="38"/>
      <c r="B358" s="39"/>
      <c r="C358" s="243" t="s">
        <v>715</v>
      </c>
      <c r="D358" s="243" t="s">
        <v>161</v>
      </c>
      <c r="E358" s="244" t="s">
        <v>716</v>
      </c>
      <c r="F358" s="245" t="s">
        <v>717</v>
      </c>
      <c r="G358" s="246" t="s">
        <v>280</v>
      </c>
      <c r="H358" s="247">
        <v>327</v>
      </c>
      <c r="I358" s="248"/>
      <c r="J358" s="249">
        <f>ROUND(I358*H358,2)</f>
        <v>0</v>
      </c>
      <c r="K358" s="245" t="s">
        <v>260</v>
      </c>
      <c r="L358" s="44"/>
      <c r="M358" s="250" t="s">
        <v>1</v>
      </c>
      <c r="N358" s="251" t="s">
        <v>39</v>
      </c>
      <c r="O358" s="91"/>
      <c r="P358" s="252">
        <f>O358*H358</f>
        <v>0</v>
      </c>
      <c r="Q358" s="252">
        <v>0.00020000000000000001</v>
      </c>
      <c r="R358" s="252">
        <f>Q358*H358</f>
        <v>0.0654</v>
      </c>
      <c r="S358" s="252">
        <v>0</v>
      </c>
      <c r="T358" s="25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4" t="s">
        <v>170</v>
      </c>
      <c r="AT358" s="254" t="s">
        <v>161</v>
      </c>
      <c r="AU358" s="254" t="s">
        <v>83</v>
      </c>
      <c r="AY358" s="17" t="s">
        <v>158</v>
      </c>
      <c r="BE358" s="255">
        <f>IF(N358="základní",J358,0)</f>
        <v>0</v>
      </c>
      <c r="BF358" s="255">
        <f>IF(N358="snížená",J358,0)</f>
        <v>0</v>
      </c>
      <c r="BG358" s="255">
        <f>IF(N358="zákl. přenesená",J358,0)</f>
        <v>0</v>
      </c>
      <c r="BH358" s="255">
        <f>IF(N358="sníž. přenesená",J358,0)</f>
        <v>0</v>
      </c>
      <c r="BI358" s="255">
        <f>IF(N358="nulová",J358,0)</f>
        <v>0</v>
      </c>
      <c r="BJ358" s="17" t="s">
        <v>81</v>
      </c>
      <c r="BK358" s="255">
        <f>ROUND(I358*H358,2)</f>
        <v>0</v>
      </c>
      <c r="BL358" s="17" t="s">
        <v>170</v>
      </c>
      <c r="BM358" s="254" t="s">
        <v>718</v>
      </c>
    </row>
    <row r="359" s="13" customFormat="1">
      <c r="A359" s="13"/>
      <c r="B359" s="256"/>
      <c r="C359" s="257"/>
      <c r="D359" s="258" t="s">
        <v>181</v>
      </c>
      <c r="E359" s="259" t="s">
        <v>1</v>
      </c>
      <c r="F359" s="260" t="s">
        <v>677</v>
      </c>
      <c r="G359" s="257"/>
      <c r="H359" s="261">
        <v>306</v>
      </c>
      <c r="I359" s="262"/>
      <c r="J359" s="257"/>
      <c r="K359" s="257"/>
      <c r="L359" s="263"/>
      <c r="M359" s="264"/>
      <c r="N359" s="265"/>
      <c r="O359" s="265"/>
      <c r="P359" s="265"/>
      <c r="Q359" s="265"/>
      <c r="R359" s="265"/>
      <c r="S359" s="265"/>
      <c r="T359" s="26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7" t="s">
        <v>181</v>
      </c>
      <c r="AU359" s="267" t="s">
        <v>83</v>
      </c>
      <c r="AV359" s="13" t="s">
        <v>83</v>
      </c>
      <c r="AW359" s="13" t="s">
        <v>31</v>
      </c>
      <c r="AX359" s="13" t="s">
        <v>74</v>
      </c>
      <c r="AY359" s="267" t="s">
        <v>158</v>
      </c>
    </row>
    <row r="360" s="13" customFormat="1">
      <c r="A360" s="13"/>
      <c r="B360" s="256"/>
      <c r="C360" s="257"/>
      <c r="D360" s="258" t="s">
        <v>181</v>
      </c>
      <c r="E360" s="259" t="s">
        <v>1</v>
      </c>
      <c r="F360" s="260" t="s">
        <v>695</v>
      </c>
      <c r="G360" s="257"/>
      <c r="H360" s="261">
        <v>21</v>
      </c>
      <c r="I360" s="262"/>
      <c r="J360" s="257"/>
      <c r="K360" s="257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181</v>
      </c>
      <c r="AU360" s="267" t="s">
        <v>83</v>
      </c>
      <c r="AV360" s="13" t="s">
        <v>83</v>
      </c>
      <c r="AW360" s="13" t="s">
        <v>31</v>
      </c>
      <c r="AX360" s="13" t="s">
        <v>74</v>
      </c>
      <c r="AY360" s="267" t="s">
        <v>158</v>
      </c>
    </row>
    <row r="361" s="15" customFormat="1">
      <c r="A361" s="15"/>
      <c r="B361" s="283"/>
      <c r="C361" s="284"/>
      <c r="D361" s="258" t="s">
        <v>181</v>
      </c>
      <c r="E361" s="285" t="s">
        <v>1</v>
      </c>
      <c r="F361" s="286" t="s">
        <v>269</v>
      </c>
      <c r="G361" s="284"/>
      <c r="H361" s="287">
        <v>327</v>
      </c>
      <c r="I361" s="288"/>
      <c r="J361" s="284"/>
      <c r="K361" s="284"/>
      <c r="L361" s="289"/>
      <c r="M361" s="290"/>
      <c r="N361" s="291"/>
      <c r="O361" s="291"/>
      <c r="P361" s="291"/>
      <c r="Q361" s="291"/>
      <c r="R361" s="291"/>
      <c r="S361" s="291"/>
      <c r="T361" s="292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93" t="s">
        <v>181</v>
      </c>
      <c r="AU361" s="293" t="s">
        <v>83</v>
      </c>
      <c r="AV361" s="15" t="s">
        <v>170</v>
      </c>
      <c r="AW361" s="15" t="s">
        <v>31</v>
      </c>
      <c r="AX361" s="15" t="s">
        <v>81</v>
      </c>
      <c r="AY361" s="293" t="s">
        <v>158</v>
      </c>
    </row>
    <row r="362" s="2" customFormat="1" ht="21.75" customHeight="1">
      <c r="A362" s="38"/>
      <c r="B362" s="39"/>
      <c r="C362" s="243" t="s">
        <v>719</v>
      </c>
      <c r="D362" s="243" t="s">
        <v>161</v>
      </c>
      <c r="E362" s="244" t="s">
        <v>720</v>
      </c>
      <c r="F362" s="245" t="s">
        <v>721</v>
      </c>
      <c r="G362" s="246" t="s">
        <v>280</v>
      </c>
      <c r="H362" s="247">
        <v>29</v>
      </c>
      <c r="I362" s="248"/>
      <c r="J362" s="249">
        <f>ROUND(I362*H362,2)</f>
        <v>0</v>
      </c>
      <c r="K362" s="245" t="s">
        <v>260</v>
      </c>
      <c r="L362" s="44"/>
      <c r="M362" s="250" t="s">
        <v>1</v>
      </c>
      <c r="N362" s="251" t="s">
        <v>39</v>
      </c>
      <c r="O362" s="91"/>
      <c r="P362" s="252">
        <f>O362*H362</f>
        <v>0</v>
      </c>
      <c r="Q362" s="252">
        <v>0.00020000000000000001</v>
      </c>
      <c r="R362" s="252">
        <f>Q362*H362</f>
        <v>0.0058000000000000005</v>
      </c>
      <c r="S362" s="252">
        <v>0</v>
      </c>
      <c r="T362" s="25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4" t="s">
        <v>170</v>
      </c>
      <c r="AT362" s="254" t="s">
        <v>161</v>
      </c>
      <c r="AU362" s="254" t="s">
        <v>83</v>
      </c>
      <c r="AY362" s="17" t="s">
        <v>158</v>
      </c>
      <c r="BE362" s="255">
        <f>IF(N362="základní",J362,0)</f>
        <v>0</v>
      </c>
      <c r="BF362" s="255">
        <f>IF(N362="snížená",J362,0)</f>
        <v>0</v>
      </c>
      <c r="BG362" s="255">
        <f>IF(N362="zákl. přenesená",J362,0)</f>
        <v>0</v>
      </c>
      <c r="BH362" s="255">
        <f>IF(N362="sníž. přenesená",J362,0)</f>
        <v>0</v>
      </c>
      <c r="BI362" s="255">
        <f>IF(N362="nulová",J362,0)</f>
        <v>0</v>
      </c>
      <c r="BJ362" s="17" t="s">
        <v>81</v>
      </c>
      <c r="BK362" s="255">
        <f>ROUND(I362*H362,2)</f>
        <v>0</v>
      </c>
      <c r="BL362" s="17" t="s">
        <v>170</v>
      </c>
      <c r="BM362" s="254" t="s">
        <v>722</v>
      </c>
    </row>
    <row r="363" s="13" customFormat="1">
      <c r="A363" s="13"/>
      <c r="B363" s="256"/>
      <c r="C363" s="257"/>
      <c r="D363" s="258" t="s">
        <v>181</v>
      </c>
      <c r="E363" s="259" t="s">
        <v>1</v>
      </c>
      <c r="F363" s="260" t="s">
        <v>682</v>
      </c>
      <c r="G363" s="257"/>
      <c r="H363" s="261">
        <v>29</v>
      </c>
      <c r="I363" s="262"/>
      <c r="J363" s="257"/>
      <c r="K363" s="257"/>
      <c r="L363" s="263"/>
      <c r="M363" s="264"/>
      <c r="N363" s="265"/>
      <c r="O363" s="265"/>
      <c r="P363" s="265"/>
      <c r="Q363" s="265"/>
      <c r="R363" s="265"/>
      <c r="S363" s="265"/>
      <c r="T363" s="26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7" t="s">
        <v>181</v>
      </c>
      <c r="AU363" s="267" t="s">
        <v>83</v>
      </c>
      <c r="AV363" s="13" t="s">
        <v>83</v>
      </c>
      <c r="AW363" s="13" t="s">
        <v>31</v>
      </c>
      <c r="AX363" s="13" t="s">
        <v>81</v>
      </c>
      <c r="AY363" s="267" t="s">
        <v>158</v>
      </c>
    </row>
    <row r="364" s="2" customFormat="1" ht="21.75" customHeight="1">
      <c r="A364" s="38"/>
      <c r="B364" s="39"/>
      <c r="C364" s="243" t="s">
        <v>723</v>
      </c>
      <c r="D364" s="243" t="s">
        <v>161</v>
      </c>
      <c r="E364" s="244" t="s">
        <v>724</v>
      </c>
      <c r="F364" s="245" t="s">
        <v>725</v>
      </c>
      <c r="G364" s="246" t="s">
        <v>280</v>
      </c>
      <c r="H364" s="247">
        <v>693</v>
      </c>
      <c r="I364" s="248"/>
      <c r="J364" s="249">
        <f>ROUND(I364*H364,2)</f>
        <v>0</v>
      </c>
      <c r="K364" s="245" t="s">
        <v>260</v>
      </c>
      <c r="L364" s="44"/>
      <c r="M364" s="250" t="s">
        <v>1</v>
      </c>
      <c r="N364" s="251" t="s">
        <v>39</v>
      </c>
      <c r="O364" s="91"/>
      <c r="P364" s="252">
        <f>O364*H364</f>
        <v>0</v>
      </c>
      <c r="Q364" s="252">
        <v>6.9999999999999994E-05</v>
      </c>
      <c r="R364" s="252">
        <f>Q364*H364</f>
        <v>0.048509999999999998</v>
      </c>
      <c r="S364" s="252">
        <v>0</v>
      </c>
      <c r="T364" s="25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54" t="s">
        <v>170</v>
      </c>
      <c r="AT364" s="254" t="s">
        <v>161</v>
      </c>
      <c r="AU364" s="254" t="s">
        <v>83</v>
      </c>
      <c r="AY364" s="17" t="s">
        <v>158</v>
      </c>
      <c r="BE364" s="255">
        <f>IF(N364="základní",J364,0)</f>
        <v>0</v>
      </c>
      <c r="BF364" s="255">
        <f>IF(N364="snížená",J364,0)</f>
        <v>0</v>
      </c>
      <c r="BG364" s="255">
        <f>IF(N364="zákl. přenesená",J364,0)</f>
        <v>0</v>
      </c>
      <c r="BH364" s="255">
        <f>IF(N364="sníž. přenesená",J364,0)</f>
        <v>0</v>
      </c>
      <c r="BI364" s="255">
        <f>IF(N364="nulová",J364,0)</f>
        <v>0</v>
      </c>
      <c r="BJ364" s="17" t="s">
        <v>81</v>
      </c>
      <c r="BK364" s="255">
        <f>ROUND(I364*H364,2)</f>
        <v>0</v>
      </c>
      <c r="BL364" s="17" t="s">
        <v>170</v>
      </c>
      <c r="BM364" s="254" t="s">
        <v>726</v>
      </c>
    </row>
    <row r="365" s="13" customFormat="1">
      <c r="A365" s="13"/>
      <c r="B365" s="256"/>
      <c r="C365" s="257"/>
      <c r="D365" s="258" t="s">
        <v>181</v>
      </c>
      <c r="E365" s="259" t="s">
        <v>1</v>
      </c>
      <c r="F365" s="260" t="s">
        <v>687</v>
      </c>
      <c r="G365" s="257"/>
      <c r="H365" s="261">
        <v>560</v>
      </c>
      <c r="I365" s="262"/>
      <c r="J365" s="257"/>
      <c r="K365" s="257"/>
      <c r="L365" s="263"/>
      <c r="M365" s="264"/>
      <c r="N365" s="265"/>
      <c r="O365" s="265"/>
      <c r="P365" s="265"/>
      <c r="Q365" s="265"/>
      <c r="R365" s="265"/>
      <c r="S365" s="265"/>
      <c r="T365" s="26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67" t="s">
        <v>181</v>
      </c>
      <c r="AU365" s="267" t="s">
        <v>83</v>
      </c>
      <c r="AV365" s="13" t="s">
        <v>83</v>
      </c>
      <c r="AW365" s="13" t="s">
        <v>31</v>
      </c>
      <c r="AX365" s="13" t="s">
        <v>74</v>
      </c>
      <c r="AY365" s="267" t="s">
        <v>158</v>
      </c>
    </row>
    <row r="366" s="13" customFormat="1">
      <c r="A366" s="13"/>
      <c r="B366" s="256"/>
      <c r="C366" s="257"/>
      <c r="D366" s="258" t="s">
        <v>181</v>
      </c>
      <c r="E366" s="259" t="s">
        <v>1</v>
      </c>
      <c r="F366" s="260" t="s">
        <v>688</v>
      </c>
      <c r="G366" s="257"/>
      <c r="H366" s="261">
        <v>92</v>
      </c>
      <c r="I366" s="262"/>
      <c r="J366" s="257"/>
      <c r="K366" s="257"/>
      <c r="L366" s="263"/>
      <c r="M366" s="264"/>
      <c r="N366" s="265"/>
      <c r="O366" s="265"/>
      <c r="P366" s="265"/>
      <c r="Q366" s="265"/>
      <c r="R366" s="265"/>
      <c r="S366" s="265"/>
      <c r="T366" s="26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7" t="s">
        <v>181</v>
      </c>
      <c r="AU366" s="267" t="s">
        <v>83</v>
      </c>
      <c r="AV366" s="13" t="s">
        <v>83</v>
      </c>
      <c r="AW366" s="13" t="s">
        <v>31</v>
      </c>
      <c r="AX366" s="13" t="s">
        <v>74</v>
      </c>
      <c r="AY366" s="267" t="s">
        <v>158</v>
      </c>
    </row>
    <row r="367" s="13" customFormat="1">
      <c r="A367" s="13"/>
      <c r="B367" s="256"/>
      <c r="C367" s="257"/>
      <c r="D367" s="258" t="s">
        <v>181</v>
      </c>
      <c r="E367" s="259" t="s">
        <v>1</v>
      </c>
      <c r="F367" s="260" t="s">
        <v>689</v>
      </c>
      <c r="G367" s="257"/>
      <c r="H367" s="261">
        <v>41</v>
      </c>
      <c r="I367" s="262"/>
      <c r="J367" s="257"/>
      <c r="K367" s="257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181</v>
      </c>
      <c r="AU367" s="267" t="s">
        <v>83</v>
      </c>
      <c r="AV367" s="13" t="s">
        <v>83</v>
      </c>
      <c r="AW367" s="13" t="s">
        <v>31</v>
      </c>
      <c r="AX367" s="13" t="s">
        <v>74</v>
      </c>
      <c r="AY367" s="267" t="s">
        <v>158</v>
      </c>
    </row>
    <row r="368" s="15" customFormat="1">
      <c r="A368" s="15"/>
      <c r="B368" s="283"/>
      <c r="C368" s="284"/>
      <c r="D368" s="258" t="s">
        <v>181</v>
      </c>
      <c r="E368" s="285" t="s">
        <v>1</v>
      </c>
      <c r="F368" s="286" t="s">
        <v>269</v>
      </c>
      <c r="G368" s="284"/>
      <c r="H368" s="287">
        <v>693</v>
      </c>
      <c r="I368" s="288"/>
      <c r="J368" s="284"/>
      <c r="K368" s="284"/>
      <c r="L368" s="289"/>
      <c r="M368" s="290"/>
      <c r="N368" s="291"/>
      <c r="O368" s="291"/>
      <c r="P368" s="291"/>
      <c r="Q368" s="291"/>
      <c r="R368" s="291"/>
      <c r="S368" s="291"/>
      <c r="T368" s="292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93" t="s">
        <v>181</v>
      </c>
      <c r="AU368" s="293" t="s">
        <v>83</v>
      </c>
      <c r="AV368" s="15" t="s">
        <v>170</v>
      </c>
      <c r="AW368" s="15" t="s">
        <v>31</v>
      </c>
      <c r="AX368" s="15" t="s">
        <v>81</v>
      </c>
      <c r="AY368" s="293" t="s">
        <v>158</v>
      </c>
    </row>
    <row r="369" s="2" customFormat="1" ht="21.75" customHeight="1">
      <c r="A369" s="38"/>
      <c r="B369" s="39"/>
      <c r="C369" s="243" t="s">
        <v>727</v>
      </c>
      <c r="D369" s="243" t="s">
        <v>161</v>
      </c>
      <c r="E369" s="244" t="s">
        <v>728</v>
      </c>
      <c r="F369" s="245" t="s">
        <v>729</v>
      </c>
      <c r="G369" s="246" t="s">
        <v>280</v>
      </c>
      <c r="H369" s="247">
        <v>93</v>
      </c>
      <c r="I369" s="248"/>
      <c r="J369" s="249">
        <f>ROUND(I369*H369,2)</f>
        <v>0</v>
      </c>
      <c r="K369" s="245" t="s">
        <v>260</v>
      </c>
      <c r="L369" s="44"/>
      <c r="M369" s="250" t="s">
        <v>1</v>
      </c>
      <c r="N369" s="251" t="s">
        <v>39</v>
      </c>
      <c r="O369" s="91"/>
      <c r="P369" s="252">
        <f>O369*H369</f>
        <v>0</v>
      </c>
      <c r="Q369" s="252">
        <v>0.00012999999999999999</v>
      </c>
      <c r="R369" s="252">
        <f>Q369*H369</f>
        <v>0.012089999999999998</v>
      </c>
      <c r="S369" s="252">
        <v>0</v>
      </c>
      <c r="T369" s="25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54" t="s">
        <v>170</v>
      </c>
      <c r="AT369" s="254" t="s">
        <v>161</v>
      </c>
      <c r="AU369" s="254" t="s">
        <v>83</v>
      </c>
      <c r="AY369" s="17" t="s">
        <v>158</v>
      </c>
      <c r="BE369" s="255">
        <f>IF(N369="základní",J369,0)</f>
        <v>0</v>
      </c>
      <c r="BF369" s="255">
        <f>IF(N369="snížená",J369,0)</f>
        <v>0</v>
      </c>
      <c r="BG369" s="255">
        <f>IF(N369="zákl. přenesená",J369,0)</f>
        <v>0</v>
      </c>
      <c r="BH369" s="255">
        <f>IF(N369="sníž. přenesená",J369,0)</f>
        <v>0</v>
      </c>
      <c r="BI369" s="255">
        <f>IF(N369="nulová",J369,0)</f>
        <v>0</v>
      </c>
      <c r="BJ369" s="17" t="s">
        <v>81</v>
      </c>
      <c r="BK369" s="255">
        <f>ROUND(I369*H369,2)</f>
        <v>0</v>
      </c>
      <c r="BL369" s="17" t="s">
        <v>170</v>
      </c>
      <c r="BM369" s="254" t="s">
        <v>730</v>
      </c>
    </row>
    <row r="370" s="13" customFormat="1">
      <c r="A370" s="13"/>
      <c r="B370" s="256"/>
      <c r="C370" s="257"/>
      <c r="D370" s="258" t="s">
        <v>181</v>
      </c>
      <c r="E370" s="259" t="s">
        <v>1</v>
      </c>
      <c r="F370" s="260" t="s">
        <v>694</v>
      </c>
      <c r="G370" s="257"/>
      <c r="H370" s="261">
        <v>72</v>
      </c>
      <c r="I370" s="262"/>
      <c r="J370" s="257"/>
      <c r="K370" s="257"/>
      <c r="L370" s="263"/>
      <c r="M370" s="264"/>
      <c r="N370" s="265"/>
      <c r="O370" s="265"/>
      <c r="P370" s="265"/>
      <c r="Q370" s="265"/>
      <c r="R370" s="265"/>
      <c r="S370" s="265"/>
      <c r="T370" s="26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7" t="s">
        <v>181</v>
      </c>
      <c r="AU370" s="267" t="s">
        <v>83</v>
      </c>
      <c r="AV370" s="13" t="s">
        <v>83</v>
      </c>
      <c r="AW370" s="13" t="s">
        <v>31</v>
      </c>
      <c r="AX370" s="13" t="s">
        <v>74</v>
      </c>
      <c r="AY370" s="267" t="s">
        <v>158</v>
      </c>
    </row>
    <row r="371" s="13" customFormat="1">
      <c r="A371" s="13"/>
      <c r="B371" s="256"/>
      <c r="C371" s="257"/>
      <c r="D371" s="258" t="s">
        <v>181</v>
      </c>
      <c r="E371" s="259" t="s">
        <v>1</v>
      </c>
      <c r="F371" s="260" t="s">
        <v>695</v>
      </c>
      <c r="G371" s="257"/>
      <c r="H371" s="261">
        <v>21</v>
      </c>
      <c r="I371" s="262"/>
      <c r="J371" s="257"/>
      <c r="K371" s="257"/>
      <c r="L371" s="263"/>
      <c r="M371" s="264"/>
      <c r="N371" s="265"/>
      <c r="O371" s="265"/>
      <c r="P371" s="265"/>
      <c r="Q371" s="265"/>
      <c r="R371" s="265"/>
      <c r="S371" s="265"/>
      <c r="T371" s="26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67" t="s">
        <v>181</v>
      </c>
      <c r="AU371" s="267" t="s">
        <v>83</v>
      </c>
      <c r="AV371" s="13" t="s">
        <v>83</v>
      </c>
      <c r="AW371" s="13" t="s">
        <v>31</v>
      </c>
      <c r="AX371" s="13" t="s">
        <v>74</v>
      </c>
      <c r="AY371" s="267" t="s">
        <v>158</v>
      </c>
    </row>
    <row r="372" s="15" customFormat="1">
      <c r="A372" s="15"/>
      <c r="B372" s="283"/>
      <c r="C372" s="284"/>
      <c r="D372" s="258" t="s">
        <v>181</v>
      </c>
      <c r="E372" s="285" t="s">
        <v>1</v>
      </c>
      <c r="F372" s="286" t="s">
        <v>269</v>
      </c>
      <c r="G372" s="284"/>
      <c r="H372" s="287">
        <v>93</v>
      </c>
      <c r="I372" s="288"/>
      <c r="J372" s="284"/>
      <c r="K372" s="284"/>
      <c r="L372" s="289"/>
      <c r="M372" s="290"/>
      <c r="N372" s="291"/>
      <c r="O372" s="291"/>
      <c r="P372" s="291"/>
      <c r="Q372" s="291"/>
      <c r="R372" s="291"/>
      <c r="S372" s="291"/>
      <c r="T372" s="292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93" t="s">
        <v>181</v>
      </c>
      <c r="AU372" s="293" t="s">
        <v>83</v>
      </c>
      <c r="AV372" s="15" t="s">
        <v>170</v>
      </c>
      <c r="AW372" s="15" t="s">
        <v>31</v>
      </c>
      <c r="AX372" s="15" t="s">
        <v>81</v>
      </c>
      <c r="AY372" s="293" t="s">
        <v>158</v>
      </c>
    </row>
    <row r="373" s="2" customFormat="1" ht="21.75" customHeight="1">
      <c r="A373" s="38"/>
      <c r="B373" s="39"/>
      <c r="C373" s="243" t="s">
        <v>731</v>
      </c>
      <c r="D373" s="243" t="s">
        <v>161</v>
      </c>
      <c r="E373" s="244" t="s">
        <v>732</v>
      </c>
      <c r="F373" s="245" t="s">
        <v>733</v>
      </c>
      <c r="G373" s="246" t="s">
        <v>259</v>
      </c>
      <c r="H373" s="247">
        <v>229.97</v>
      </c>
      <c r="I373" s="248"/>
      <c r="J373" s="249">
        <f>ROUND(I373*H373,2)</f>
        <v>0</v>
      </c>
      <c r="K373" s="245" t="s">
        <v>260</v>
      </c>
      <c r="L373" s="44"/>
      <c r="M373" s="250" t="s">
        <v>1</v>
      </c>
      <c r="N373" s="251" t="s">
        <v>39</v>
      </c>
      <c r="O373" s="91"/>
      <c r="P373" s="252">
        <f>O373*H373</f>
        <v>0</v>
      </c>
      <c r="Q373" s="252">
        <v>0.0016000000000000001</v>
      </c>
      <c r="R373" s="252">
        <f>Q373*H373</f>
        <v>0.367952</v>
      </c>
      <c r="S373" s="252">
        <v>0</v>
      </c>
      <c r="T373" s="253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54" t="s">
        <v>170</v>
      </c>
      <c r="AT373" s="254" t="s">
        <v>161</v>
      </c>
      <c r="AU373" s="254" t="s">
        <v>83</v>
      </c>
      <c r="AY373" s="17" t="s">
        <v>158</v>
      </c>
      <c r="BE373" s="255">
        <f>IF(N373="základní",J373,0)</f>
        <v>0</v>
      </c>
      <c r="BF373" s="255">
        <f>IF(N373="snížená",J373,0)</f>
        <v>0</v>
      </c>
      <c r="BG373" s="255">
        <f>IF(N373="zákl. přenesená",J373,0)</f>
        <v>0</v>
      </c>
      <c r="BH373" s="255">
        <f>IF(N373="sníž. přenesená",J373,0)</f>
        <v>0</v>
      </c>
      <c r="BI373" s="255">
        <f>IF(N373="nulová",J373,0)</f>
        <v>0</v>
      </c>
      <c r="BJ373" s="17" t="s">
        <v>81</v>
      </c>
      <c r="BK373" s="255">
        <f>ROUND(I373*H373,2)</f>
        <v>0</v>
      </c>
      <c r="BL373" s="17" t="s">
        <v>170</v>
      </c>
      <c r="BM373" s="254" t="s">
        <v>734</v>
      </c>
    </row>
    <row r="374" s="13" customFormat="1">
      <c r="A374" s="13"/>
      <c r="B374" s="256"/>
      <c r="C374" s="257"/>
      <c r="D374" s="258" t="s">
        <v>181</v>
      </c>
      <c r="E374" s="259" t="s">
        <v>1</v>
      </c>
      <c r="F374" s="260" t="s">
        <v>700</v>
      </c>
      <c r="G374" s="257"/>
      <c r="H374" s="261">
        <v>8.375</v>
      </c>
      <c r="I374" s="262"/>
      <c r="J374" s="257"/>
      <c r="K374" s="257"/>
      <c r="L374" s="263"/>
      <c r="M374" s="264"/>
      <c r="N374" s="265"/>
      <c r="O374" s="265"/>
      <c r="P374" s="265"/>
      <c r="Q374" s="265"/>
      <c r="R374" s="265"/>
      <c r="S374" s="265"/>
      <c r="T374" s="26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7" t="s">
        <v>181</v>
      </c>
      <c r="AU374" s="267" t="s">
        <v>83</v>
      </c>
      <c r="AV374" s="13" t="s">
        <v>83</v>
      </c>
      <c r="AW374" s="13" t="s">
        <v>31</v>
      </c>
      <c r="AX374" s="13" t="s">
        <v>74</v>
      </c>
      <c r="AY374" s="267" t="s">
        <v>158</v>
      </c>
    </row>
    <row r="375" s="13" customFormat="1">
      <c r="A375" s="13"/>
      <c r="B375" s="256"/>
      <c r="C375" s="257"/>
      <c r="D375" s="258" t="s">
        <v>181</v>
      </c>
      <c r="E375" s="259" t="s">
        <v>1</v>
      </c>
      <c r="F375" s="260" t="s">
        <v>701</v>
      </c>
      <c r="G375" s="257"/>
      <c r="H375" s="261">
        <v>84</v>
      </c>
      <c r="I375" s="262"/>
      <c r="J375" s="257"/>
      <c r="K375" s="257"/>
      <c r="L375" s="263"/>
      <c r="M375" s="264"/>
      <c r="N375" s="265"/>
      <c r="O375" s="265"/>
      <c r="P375" s="265"/>
      <c r="Q375" s="265"/>
      <c r="R375" s="265"/>
      <c r="S375" s="265"/>
      <c r="T375" s="26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7" t="s">
        <v>181</v>
      </c>
      <c r="AU375" s="267" t="s">
        <v>83</v>
      </c>
      <c r="AV375" s="13" t="s">
        <v>83</v>
      </c>
      <c r="AW375" s="13" t="s">
        <v>31</v>
      </c>
      <c r="AX375" s="13" t="s">
        <v>74</v>
      </c>
      <c r="AY375" s="267" t="s">
        <v>158</v>
      </c>
    </row>
    <row r="376" s="13" customFormat="1">
      <c r="A376" s="13"/>
      <c r="B376" s="256"/>
      <c r="C376" s="257"/>
      <c r="D376" s="258" t="s">
        <v>181</v>
      </c>
      <c r="E376" s="259" t="s">
        <v>1</v>
      </c>
      <c r="F376" s="260" t="s">
        <v>702</v>
      </c>
      <c r="G376" s="257"/>
      <c r="H376" s="261">
        <v>18</v>
      </c>
      <c r="I376" s="262"/>
      <c r="J376" s="257"/>
      <c r="K376" s="257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181</v>
      </c>
      <c r="AU376" s="267" t="s">
        <v>83</v>
      </c>
      <c r="AV376" s="13" t="s">
        <v>83</v>
      </c>
      <c r="AW376" s="13" t="s">
        <v>31</v>
      </c>
      <c r="AX376" s="13" t="s">
        <v>74</v>
      </c>
      <c r="AY376" s="267" t="s">
        <v>158</v>
      </c>
    </row>
    <row r="377" s="13" customFormat="1">
      <c r="A377" s="13"/>
      <c r="B377" s="256"/>
      <c r="C377" s="257"/>
      <c r="D377" s="258" t="s">
        <v>181</v>
      </c>
      <c r="E377" s="259" t="s">
        <v>1</v>
      </c>
      <c r="F377" s="260" t="s">
        <v>703</v>
      </c>
      <c r="G377" s="257"/>
      <c r="H377" s="261">
        <v>51.75</v>
      </c>
      <c r="I377" s="262"/>
      <c r="J377" s="257"/>
      <c r="K377" s="257"/>
      <c r="L377" s="263"/>
      <c r="M377" s="264"/>
      <c r="N377" s="265"/>
      <c r="O377" s="265"/>
      <c r="P377" s="265"/>
      <c r="Q377" s="265"/>
      <c r="R377" s="265"/>
      <c r="S377" s="265"/>
      <c r="T377" s="26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7" t="s">
        <v>181</v>
      </c>
      <c r="AU377" s="267" t="s">
        <v>83</v>
      </c>
      <c r="AV377" s="13" t="s">
        <v>83</v>
      </c>
      <c r="AW377" s="13" t="s">
        <v>31</v>
      </c>
      <c r="AX377" s="13" t="s">
        <v>74</v>
      </c>
      <c r="AY377" s="267" t="s">
        <v>158</v>
      </c>
    </row>
    <row r="378" s="13" customFormat="1">
      <c r="A378" s="13"/>
      <c r="B378" s="256"/>
      <c r="C378" s="257"/>
      <c r="D378" s="258" t="s">
        <v>181</v>
      </c>
      <c r="E378" s="259" t="s">
        <v>1</v>
      </c>
      <c r="F378" s="260" t="s">
        <v>704</v>
      </c>
      <c r="G378" s="257"/>
      <c r="H378" s="261">
        <v>8</v>
      </c>
      <c r="I378" s="262"/>
      <c r="J378" s="257"/>
      <c r="K378" s="257"/>
      <c r="L378" s="263"/>
      <c r="M378" s="264"/>
      <c r="N378" s="265"/>
      <c r="O378" s="265"/>
      <c r="P378" s="265"/>
      <c r="Q378" s="265"/>
      <c r="R378" s="265"/>
      <c r="S378" s="265"/>
      <c r="T378" s="26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7" t="s">
        <v>181</v>
      </c>
      <c r="AU378" s="267" t="s">
        <v>83</v>
      </c>
      <c r="AV378" s="13" t="s">
        <v>83</v>
      </c>
      <c r="AW378" s="13" t="s">
        <v>31</v>
      </c>
      <c r="AX378" s="13" t="s">
        <v>74</v>
      </c>
      <c r="AY378" s="267" t="s">
        <v>158</v>
      </c>
    </row>
    <row r="379" s="13" customFormat="1">
      <c r="A379" s="13"/>
      <c r="B379" s="256"/>
      <c r="C379" s="257"/>
      <c r="D379" s="258" t="s">
        <v>181</v>
      </c>
      <c r="E379" s="259" t="s">
        <v>1</v>
      </c>
      <c r="F379" s="260" t="s">
        <v>705</v>
      </c>
      <c r="G379" s="257"/>
      <c r="H379" s="261">
        <v>11.345000000000001</v>
      </c>
      <c r="I379" s="262"/>
      <c r="J379" s="257"/>
      <c r="K379" s="257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181</v>
      </c>
      <c r="AU379" s="267" t="s">
        <v>83</v>
      </c>
      <c r="AV379" s="13" t="s">
        <v>83</v>
      </c>
      <c r="AW379" s="13" t="s">
        <v>31</v>
      </c>
      <c r="AX379" s="13" t="s">
        <v>74</v>
      </c>
      <c r="AY379" s="267" t="s">
        <v>158</v>
      </c>
    </row>
    <row r="380" s="13" customFormat="1">
      <c r="A380" s="13"/>
      <c r="B380" s="256"/>
      <c r="C380" s="257"/>
      <c r="D380" s="258" t="s">
        <v>181</v>
      </c>
      <c r="E380" s="259" t="s">
        <v>1</v>
      </c>
      <c r="F380" s="260" t="s">
        <v>706</v>
      </c>
      <c r="G380" s="257"/>
      <c r="H380" s="261">
        <v>19.5</v>
      </c>
      <c r="I380" s="262"/>
      <c r="J380" s="257"/>
      <c r="K380" s="257"/>
      <c r="L380" s="263"/>
      <c r="M380" s="264"/>
      <c r="N380" s="265"/>
      <c r="O380" s="265"/>
      <c r="P380" s="265"/>
      <c r="Q380" s="265"/>
      <c r="R380" s="265"/>
      <c r="S380" s="265"/>
      <c r="T380" s="26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7" t="s">
        <v>181</v>
      </c>
      <c r="AU380" s="267" t="s">
        <v>83</v>
      </c>
      <c r="AV380" s="13" t="s">
        <v>83</v>
      </c>
      <c r="AW380" s="13" t="s">
        <v>31</v>
      </c>
      <c r="AX380" s="13" t="s">
        <v>74</v>
      </c>
      <c r="AY380" s="267" t="s">
        <v>158</v>
      </c>
    </row>
    <row r="381" s="13" customFormat="1">
      <c r="A381" s="13"/>
      <c r="B381" s="256"/>
      <c r="C381" s="257"/>
      <c r="D381" s="258" t="s">
        <v>181</v>
      </c>
      <c r="E381" s="259" t="s">
        <v>1</v>
      </c>
      <c r="F381" s="260" t="s">
        <v>707</v>
      </c>
      <c r="G381" s="257"/>
      <c r="H381" s="261">
        <v>12</v>
      </c>
      <c r="I381" s="262"/>
      <c r="J381" s="257"/>
      <c r="K381" s="257"/>
      <c r="L381" s="263"/>
      <c r="M381" s="264"/>
      <c r="N381" s="265"/>
      <c r="O381" s="265"/>
      <c r="P381" s="265"/>
      <c r="Q381" s="265"/>
      <c r="R381" s="265"/>
      <c r="S381" s="265"/>
      <c r="T381" s="26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7" t="s">
        <v>181</v>
      </c>
      <c r="AU381" s="267" t="s">
        <v>83</v>
      </c>
      <c r="AV381" s="13" t="s">
        <v>83</v>
      </c>
      <c r="AW381" s="13" t="s">
        <v>31</v>
      </c>
      <c r="AX381" s="13" t="s">
        <v>74</v>
      </c>
      <c r="AY381" s="267" t="s">
        <v>158</v>
      </c>
    </row>
    <row r="382" s="13" customFormat="1">
      <c r="A382" s="13"/>
      <c r="B382" s="256"/>
      <c r="C382" s="257"/>
      <c r="D382" s="258" t="s">
        <v>181</v>
      </c>
      <c r="E382" s="259" t="s">
        <v>1</v>
      </c>
      <c r="F382" s="260" t="s">
        <v>708</v>
      </c>
      <c r="G382" s="257"/>
      <c r="H382" s="261">
        <v>4</v>
      </c>
      <c r="I382" s="262"/>
      <c r="J382" s="257"/>
      <c r="K382" s="257"/>
      <c r="L382" s="263"/>
      <c r="M382" s="264"/>
      <c r="N382" s="265"/>
      <c r="O382" s="265"/>
      <c r="P382" s="265"/>
      <c r="Q382" s="265"/>
      <c r="R382" s="265"/>
      <c r="S382" s="265"/>
      <c r="T382" s="26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7" t="s">
        <v>181</v>
      </c>
      <c r="AU382" s="267" t="s">
        <v>83</v>
      </c>
      <c r="AV382" s="13" t="s">
        <v>83</v>
      </c>
      <c r="AW382" s="13" t="s">
        <v>31</v>
      </c>
      <c r="AX382" s="13" t="s">
        <v>74</v>
      </c>
      <c r="AY382" s="267" t="s">
        <v>158</v>
      </c>
    </row>
    <row r="383" s="13" customFormat="1">
      <c r="A383" s="13"/>
      <c r="B383" s="256"/>
      <c r="C383" s="257"/>
      <c r="D383" s="258" t="s">
        <v>181</v>
      </c>
      <c r="E383" s="259" t="s">
        <v>1</v>
      </c>
      <c r="F383" s="260" t="s">
        <v>709</v>
      </c>
      <c r="G383" s="257"/>
      <c r="H383" s="261">
        <v>13</v>
      </c>
      <c r="I383" s="262"/>
      <c r="J383" s="257"/>
      <c r="K383" s="257"/>
      <c r="L383" s="263"/>
      <c r="M383" s="264"/>
      <c r="N383" s="265"/>
      <c r="O383" s="265"/>
      <c r="P383" s="265"/>
      <c r="Q383" s="265"/>
      <c r="R383" s="265"/>
      <c r="S383" s="265"/>
      <c r="T383" s="26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7" t="s">
        <v>181</v>
      </c>
      <c r="AU383" s="267" t="s">
        <v>83</v>
      </c>
      <c r="AV383" s="13" t="s">
        <v>83</v>
      </c>
      <c r="AW383" s="13" t="s">
        <v>31</v>
      </c>
      <c r="AX383" s="13" t="s">
        <v>74</v>
      </c>
      <c r="AY383" s="267" t="s">
        <v>158</v>
      </c>
    </row>
    <row r="384" s="15" customFormat="1">
      <c r="A384" s="15"/>
      <c r="B384" s="283"/>
      <c r="C384" s="284"/>
      <c r="D384" s="258" t="s">
        <v>181</v>
      </c>
      <c r="E384" s="285" t="s">
        <v>1</v>
      </c>
      <c r="F384" s="286" t="s">
        <v>269</v>
      </c>
      <c r="G384" s="284"/>
      <c r="H384" s="287">
        <v>229.97</v>
      </c>
      <c r="I384" s="288"/>
      <c r="J384" s="284"/>
      <c r="K384" s="284"/>
      <c r="L384" s="289"/>
      <c r="M384" s="290"/>
      <c r="N384" s="291"/>
      <c r="O384" s="291"/>
      <c r="P384" s="291"/>
      <c r="Q384" s="291"/>
      <c r="R384" s="291"/>
      <c r="S384" s="291"/>
      <c r="T384" s="292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T384" s="293" t="s">
        <v>181</v>
      </c>
      <c r="AU384" s="293" t="s">
        <v>83</v>
      </c>
      <c r="AV384" s="15" t="s">
        <v>170</v>
      </c>
      <c r="AW384" s="15" t="s">
        <v>31</v>
      </c>
      <c r="AX384" s="15" t="s">
        <v>81</v>
      </c>
      <c r="AY384" s="293" t="s">
        <v>158</v>
      </c>
    </row>
    <row r="385" s="2" customFormat="1" ht="21.75" customHeight="1">
      <c r="A385" s="38"/>
      <c r="B385" s="39"/>
      <c r="C385" s="243" t="s">
        <v>735</v>
      </c>
      <c r="D385" s="243" t="s">
        <v>161</v>
      </c>
      <c r="E385" s="244" t="s">
        <v>736</v>
      </c>
      <c r="F385" s="245" t="s">
        <v>737</v>
      </c>
      <c r="G385" s="246" t="s">
        <v>259</v>
      </c>
      <c r="H385" s="247">
        <v>10</v>
      </c>
      <c r="I385" s="248"/>
      <c r="J385" s="249">
        <f>ROUND(I385*H385,2)</f>
        <v>0</v>
      </c>
      <c r="K385" s="245" t="s">
        <v>260</v>
      </c>
      <c r="L385" s="44"/>
      <c r="M385" s="250" t="s">
        <v>1</v>
      </c>
      <c r="N385" s="251" t="s">
        <v>39</v>
      </c>
      <c r="O385" s="91"/>
      <c r="P385" s="252">
        <f>O385*H385</f>
        <v>0</v>
      </c>
      <c r="Q385" s="252">
        <v>0.0016000000000000001</v>
      </c>
      <c r="R385" s="252">
        <f>Q385*H385</f>
        <v>0.016</v>
      </c>
      <c r="S385" s="252">
        <v>0</v>
      </c>
      <c r="T385" s="25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54" t="s">
        <v>170</v>
      </c>
      <c r="AT385" s="254" t="s">
        <v>161</v>
      </c>
      <c r="AU385" s="254" t="s">
        <v>83</v>
      </c>
      <c r="AY385" s="17" t="s">
        <v>158</v>
      </c>
      <c r="BE385" s="255">
        <f>IF(N385="základní",J385,0)</f>
        <v>0</v>
      </c>
      <c r="BF385" s="255">
        <f>IF(N385="snížená",J385,0)</f>
        <v>0</v>
      </c>
      <c r="BG385" s="255">
        <f>IF(N385="zákl. přenesená",J385,0)</f>
        <v>0</v>
      </c>
      <c r="BH385" s="255">
        <f>IF(N385="sníž. přenesená",J385,0)</f>
        <v>0</v>
      </c>
      <c r="BI385" s="255">
        <f>IF(N385="nulová",J385,0)</f>
        <v>0</v>
      </c>
      <c r="BJ385" s="17" t="s">
        <v>81</v>
      </c>
      <c r="BK385" s="255">
        <f>ROUND(I385*H385,2)</f>
        <v>0</v>
      </c>
      <c r="BL385" s="17" t="s">
        <v>170</v>
      </c>
      <c r="BM385" s="254" t="s">
        <v>738</v>
      </c>
    </row>
    <row r="386" s="13" customFormat="1">
      <c r="A386" s="13"/>
      <c r="B386" s="256"/>
      <c r="C386" s="257"/>
      <c r="D386" s="258" t="s">
        <v>181</v>
      </c>
      <c r="E386" s="259" t="s">
        <v>1</v>
      </c>
      <c r="F386" s="260" t="s">
        <v>714</v>
      </c>
      <c r="G386" s="257"/>
      <c r="H386" s="261">
        <v>10</v>
      </c>
      <c r="I386" s="262"/>
      <c r="J386" s="257"/>
      <c r="K386" s="257"/>
      <c r="L386" s="263"/>
      <c r="M386" s="264"/>
      <c r="N386" s="265"/>
      <c r="O386" s="265"/>
      <c r="P386" s="265"/>
      <c r="Q386" s="265"/>
      <c r="R386" s="265"/>
      <c r="S386" s="265"/>
      <c r="T386" s="26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7" t="s">
        <v>181</v>
      </c>
      <c r="AU386" s="267" t="s">
        <v>83</v>
      </c>
      <c r="AV386" s="13" t="s">
        <v>83</v>
      </c>
      <c r="AW386" s="13" t="s">
        <v>31</v>
      </c>
      <c r="AX386" s="13" t="s">
        <v>81</v>
      </c>
      <c r="AY386" s="267" t="s">
        <v>158</v>
      </c>
    </row>
    <row r="387" s="2" customFormat="1" ht="16.5" customHeight="1">
      <c r="A387" s="38"/>
      <c r="B387" s="39"/>
      <c r="C387" s="243" t="s">
        <v>739</v>
      </c>
      <c r="D387" s="243" t="s">
        <v>161</v>
      </c>
      <c r="E387" s="244" t="s">
        <v>740</v>
      </c>
      <c r="F387" s="245" t="s">
        <v>741</v>
      </c>
      <c r="G387" s="246" t="s">
        <v>280</v>
      </c>
      <c r="H387" s="247">
        <v>1092</v>
      </c>
      <c r="I387" s="248"/>
      <c r="J387" s="249">
        <f>ROUND(I387*H387,2)</f>
        <v>0</v>
      </c>
      <c r="K387" s="245" t="s">
        <v>260</v>
      </c>
      <c r="L387" s="44"/>
      <c r="M387" s="250" t="s">
        <v>1</v>
      </c>
      <c r="N387" s="251" t="s">
        <v>39</v>
      </c>
      <c r="O387" s="91"/>
      <c r="P387" s="252">
        <f>O387*H387</f>
        <v>0</v>
      </c>
      <c r="Q387" s="252">
        <v>0</v>
      </c>
      <c r="R387" s="252">
        <f>Q387*H387</f>
        <v>0</v>
      </c>
      <c r="S387" s="252">
        <v>0</v>
      </c>
      <c r="T387" s="25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54" t="s">
        <v>170</v>
      </c>
      <c r="AT387" s="254" t="s">
        <v>161</v>
      </c>
      <c r="AU387" s="254" t="s">
        <v>83</v>
      </c>
      <c r="AY387" s="17" t="s">
        <v>158</v>
      </c>
      <c r="BE387" s="255">
        <f>IF(N387="základní",J387,0)</f>
        <v>0</v>
      </c>
      <c r="BF387" s="255">
        <f>IF(N387="snížená",J387,0)</f>
        <v>0</v>
      </c>
      <c r="BG387" s="255">
        <f>IF(N387="zákl. přenesená",J387,0)</f>
        <v>0</v>
      </c>
      <c r="BH387" s="255">
        <f>IF(N387="sníž. přenesená",J387,0)</f>
        <v>0</v>
      </c>
      <c r="BI387" s="255">
        <f>IF(N387="nulová",J387,0)</f>
        <v>0</v>
      </c>
      <c r="BJ387" s="17" t="s">
        <v>81</v>
      </c>
      <c r="BK387" s="255">
        <f>ROUND(I387*H387,2)</f>
        <v>0</v>
      </c>
      <c r="BL387" s="17" t="s">
        <v>170</v>
      </c>
      <c r="BM387" s="254" t="s">
        <v>742</v>
      </c>
    </row>
    <row r="388" s="13" customFormat="1">
      <c r="A388" s="13"/>
      <c r="B388" s="256"/>
      <c r="C388" s="257"/>
      <c r="D388" s="258" t="s">
        <v>181</v>
      </c>
      <c r="E388" s="259" t="s">
        <v>1</v>
      </c>
      <c r="F388" s="260" t="s">
        <v>743</v>
      </c>
      <c r="G388" s="257"/>
      <c r="H388" s="261">
        <v>306</v>
      </c>
      <c r="I388" s="262"/>
      <c r="J388" s="257"/>
      <c r="K388" s="257"/>
      <c r="L388" s="263"/>
      <c r="M388" s="264"/>
      <c r="N388" s="265"/>
      <c r="O388" s="265"/>
      <c r="P388" s="265"/>
      <c r="Q388" s="265"/>
      <c r="R388" s="265"/>
      <c r="S388" s="265"/>
      <c r="T388" s="26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7" t="s">
        <v>181</v>
      </c>
      <c r="AU388" s="267" t="s">
        <v>83</v>
      </c>
      <c r="AV388" s="13" t="s">
        <v>83</v>
      </c>
      <c r="AW388" s="13" t="s">
        <v>31</v>
      </c>
      <c r="AX388" s="13" t="s">
        <v>74</v>
      </c>
      <c r="AY388" s="267" t="s">
        <v>158</v>
      </c>
    </row>
    <row r="389" s="13" customFormat="1">
      <c r="A389" s="13"/>
      <c r="B389" s="256"/>
      <c r="C389" s="257"/>
      <c r="D389" s="258" t="s">
        <v>181</v>
      </c>
      <c r="E389" s="259" t="s">
        <v>1</v>
      </c>
      <c r="F389" s="260" t="s">
        <v>694</v>
      </c>
      <c r="G389" s="257"/>
      <c r="H389" s="261">
        <v>72</v>
      </c>
      <c r="I389" s="262"/>
      <c r="J389" s="257"/>
      <c r="K389" s="257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181</v>
      </c>
      <c r="AU389" s="267" t="s">
        <v>83</v>
      </c>
      <c r="AV389" s="13" t="s">
        <v>83</v>
      </c>
      <c r="AW389" s="13" t="s">
        <v>31</v>
      </c>
      <c r="AX389" s="13" t="s">
        <v>74</v>
      </c>
      <c r="AY389" s="267" t="s">
        <v>158</v>
      </c>
    </row>
    <row r="390" s="13" customFormat="1">
      <c r="A390" s="13"/>
      <c r="B390" s="256"/>
      <c r="C390" s="257"/>
      <c r="D390" s="258" t="s">
        <v>181</v>
      </c>
      <c r="E390" s="259" t="s">
        <v>1</v>
      </c>
      <c r="F390" s="260" t="s">
        <v>687</v>
      </c>
      <c r="G390" s="257"/>
      <c r="H390" s="261">
        <v>560</v>
      </c>
      <c r="I390" s="262"/>
      <c r="J390" s="257"/>
      <c r="K390" s="257"/>
      <c r="L390" s="263"/>
      <c r="M390" s="264"/>
      <c r="N390" s="265"/>
      <c r="O390" s="265"/>
      <c r="P390" s="265"/>
      <c r="Q390" s="265"/>
      <c r="R390" s="265"/>
      <c r="S390" s="265"/>
      <c r="T390" s="26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7" t="s">
        <v>181</v>
      </c>
      <c r="AU390" s="267" t="s">
        <v>83</v>
      </c>
      <c r="AV390" s="13" t="s">
        <v>83</v>
      </c>
      <c r="AW390" s="13" t="s">
        <v>31</v>
      </c>
      <c r="AX390" s="13" t="s">
        <v>74</v>
      </c>
      <c r="AY390" s="267" t="s">
        <v>158</v>
      </c>
    </row>
    <row r="391" s="13" customFormat="1">
      <c r="A391" s="13"/>
      <c r="B391" s="256"/>
      <c r="C391" s="257"/>
      <c r="D391" s="258" t="s">
        <v>181</v>
      </c>
      <c r="E391" s="259" t="s">
        <v>1</v>
      </c>
      <c r="F391" s="260" t="s">
        <v>688</v>
      </c>
      <c r="G391" s="257"/>
      <c r="H391" s="261">
        <v>92</v>
      </c>
      <c r="I391" s="262"/>
      <c r="J391" s="257"/>
      <c r="K391" s="257"/>
      <c r="L391" s="263"/>
      <c r="M391" s="264"/>
      <c r="N391" s="265"/>
      <c r="O391" s="265"/>
      <c r="P391" s="265"/>
      <c r="Q391" s="265"/>
      <c r="R391" s="265"/>
      <c r="S391" s="265"/>
      <c r="T391" s="26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7" t="s">
        <v>181</v>
      </c>
      <c r="AU391" s="267" t="s">
        <v>83</v>
      </c>
      <c r="AV391" s="13" t="s">
        <v>83</v>
      </c>
      <c r="AW391" s="13" t="s">
        <v>31</v>
      </c>
      <c r="AX391" s="13" t="s">
        <v>74</v>
      </c>
      <c r="AY391" s="267" t="s">
        <v>158</v>
      </c>
    </row>
    <row r="392" s="13" customFormat="1">
      <c r="A392" s="13"/>
      <c r="B392" s="256"/>
      <c r="C392" s="257"/>
      <c r="D392" s="258" t="s">
        <v>181</v>
      </c>
      <c r="E392" s="259" t="s">
        <v>1</v>
      </c>
      <c r="F392" s="260" t="s">
        <v>689</v>
      </c>
      <c r="G392" s="257"/>
      <c r="H392" s="261">
        <v>41</v>
      </c>
      <c r="I392" s="262"/>
      <c r="J392" s="257"/>
      <c r="K392" s="257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181</v>
      </c>
      <c r="AU392" s="267" t="s">
        <v>83</v>
      </c>
      <c r="AV392" s="13" t="s">
        <v>83</v>
      </c>
      <c r="AW392" s="13" t="s">
        <v>31</v>
      </c>
      <c r="AX392" s="13" t="s">
        <v>74</v>
      </c>
      <c r="AY392" s="267" t="s">
        <v>158</v>
      </c>
    </row>
    <row r="393" s="13" customFormat="1">
      <c r="A393" s="13"/>
      <c r="B393" s="256"/>
      <c r="C393" s="257"/>
      <c r="D393" s="258" t="s">
        <v>181</v>
      </c>
      <c r="E393" s="259" t="s">
        <v>1</v>
      </c>
      <c r="F393" s="260" t="s">
        <v>695</v>
      </c>
      <c r="G393" s="257"/>
      <c r="H393" s="261">
        <v>21</v>
      </c>
      <c r="I393" s="262"/>
      <c r="J393" s="257"/>
      <c r="K393" s="257"/>
      <c r="L393" s="263"/>
      <c r="M393" s="264"/>
      <c r="N393" s="265"/>
      <c r="O393" s="265"/>
      <c r="P393" s="265"/>
      <c r="Q393" s="265"/>
      <c r="R393" s="265"/>
      <c r="S393" s="265"/>
      <c r="T393" s="26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7" t="s">
        <v>181</v>
      </c>
      <c r="AU393" s="267" t="s">
        <v>83</v>
      </c>
      <c r="AV393" s="13" t="s">
        <v>83</v>
      </c>
      <c r="AW393" s="13" t="s">
        <v>31</v>
      </c>
      <c r="AX393" s="13" t="s">
        <v>74</v>
      </c>
      <c r="AY393" s="267" t="s">
        <v>158</v>
      </c>
    </row>
    <row r="394" s="15" customFormat="1">
      <c r="A394" s="15"/>
      <c r="B394" s="283"/>
      <c r="C394" s="284"/>
      <c r="D394" s="258" t="s">
        <v>181</v>
      </c>
      <c r="E394" s="285" t="s">
        <v>1</v>
      </c>
      <c r="F394" s="286" t="s">
        <v>269</v>
      </c>
      <c r="G394" s="284"/>
      <c r="H394" s="287">
        <v>1092</v>
      </c>
      <c r="I394" s="288"/>
      <c r="J394" s="284"/>
      <c r="K394" s="284"/>
      <c r="L394" s="289"/>
      <c r="M394" s="290"/>
      <c r="N394" s="291"/>
      <c r="O394" s="291"/>
      <c r="P394" s="291"/>
      <c r="Q394" s="291"/>
      <c r="R394" s="291"/>
      <c r="S394" s="291"/>
      <c r="T394" s="292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93" t="s">
        <v>181</v>
      </c>
      <c r="AU394" s="293" t="s">
        <v>83</v>
      </c>
      <c r="AV394" s="15" t="s">
        <v>170</v>
      </c>
      <c r="AW394" s="15" t="s">
        <v>31</v>
      </c>
      <c r="AX394" s="15" t="s">
        <v>81</v>
      </c>
      <c r="AY394" s="293" t="s">
        <v>158</v>
      </c>
    </row>
    <row r="395" s="2" customFormat="1" ht="16.5" customHeight="1">
      <c r="A395" s="38"/>
      <c r="B395" s="39"/>
      <c r="C395" s="243" t="s">
        <v>744</v>
      </c>
      <c r="D395" s="243" t="s">
        <v>161</v>
      </c>
      <c r="E395" s="244" t="s">
        <v>745</v>
      </c>
      <c r="F395" s="245" t="s">
        <v>746</v>
      </c>
      <c r="G395" s="246" t="s">
        <v>259</v>
      </c>
      <c r="H395" s="247">
        <v>239.97</v>
      </c>
      <c r="I395" s="248"/>
      <c r="J395" s="249">
        <f>ROUND(I395*H395,2)</f>
        <v>0</v>
      </c>
      <c r="K395" s="245" t="s">
        <v>260</v>
      </c>
      <c r="L395" s="44"/>
      <c r="M395" s="250" t="s">
        <v>1</v>
      </c>
      <c r="N395" s="251" t="s">
        <v>39</v>
      </c>
      <c r="O395" s="91"/>
      <c r="P395" s="252">
        <f>O395*H395</f>
        <v>0</v>
      </c>
      <c r="Q395" s="252">
        <v>1.0000000000000001E-05</v>
      </c>
      <c r="R395" s="252">
        <f>Q395*H395</f>
        <v>0.0023997000000000003</v>
      </c>
      <c r="S395" s="252">
        <v>0</v>
      </c>
      <c r="T395" s="25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54" t="s">
        <v>170</v>
      </c>
      <c r="AT395" s="254" t="s">
        <v>161</v>
      </c>
      <c r="AU395" s="254" t="s">
        <v>83</v>
      </c>
      <c r="AY395" s="17" t="s">
        <v>158</v>
      </c>
      <c r="BE395" s="255">
        <f>IF(N395="základní",J395,0)</f>
        <v>0</v>
      </c>
      <c r="BF395" s="255">
        <f>IF(N395="snížená",J395,0)</f>
        <v>0</v>
      </c>
      <c r="BG395" s="255">
        <f>IF(N395="zákl. přenesená",J395,0)</f>
        <v>0</v>
      </c>
      <c r="BH395" s="255">
        <f>IF(N395="sníž. přenesená",J395,0)</f>
        <v>0</v>
      </c>
      <c r="BI395" s="255">
        <f>IF(N395="nulová",J395,0)</f>
        <v>0</v>
      </c>
      <c r="BJ395" s="17" t="s">
        <v>81</v>
      </c>
      <c r="BK395" s="255">
        <f>ROUND(I395*H395,2)</f>
        <v>0</v>
      </c>
      <c r="BL395" s="17" t="s">
        <v>170</v>
      </c>
      <c r="BM395" s="254" t="s">
        <v>747</v>
      </c>
    </row>
    <row r="396" s="13" customFormat="1">
      <c r="A396" s="13"/>
      <c r="B396" s="256"/>
      <c r="C396" s="257"/>
      <c r="D396" s="258" t="s">
        <v>181</v>
      </c>
      <c r="E396" s="259" t="s">
        <v>1</v>
      </c>
      <c r="F396" s="260" t="s">
        <v>700</v>
      </c>
      <c r="G396" s="257"/>
      <c r="H396" s="261">
        <v>8.375</v>
      </c>
      <c r="I396" s="262"/>
      <c r="J396" s="257"/>
      <c r="K396" s="257"/>
      <c r="L396" s="263"/>
      <c r="M396" s="264"/>
      <c r="N396" s="265"/>
      <c r="O396" s="265"/>
      <c r="P396" s="265"/>
      <c r="Q396" s="265"/>
      <c r="R396" s="265"/>
      <c r="S396" s="265"/>
      <c r="T396" s="26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7" t="s">
        <v>181</v>
      </c>
      <c r="AU396" s="267" t="s">
        <v>83</v>
      </c>
      <c r="AV396" s="13" t="s">
        <v>83</v>
      </c>
      <c r="AW396" s="13" t="s">
        <v>31</v>
      </c>
      <c r="AX396" s="13" t="s">
        <v>74</v>
      </c>
      <c r="AY396" s="267" t="s">
        <v>158</v>
      </c>
    </row>
    <row r="397" s="13" customFormat="1">
      <c r="A397" s="13"/>
      <c r="B397" s="256"/>
      <c r="C397" s="257"/>
      <c r="D397" s="258" t="s">
        <v>181</v>
      </c>
      <c r="E397" s="259" t="s">
        <v>1</v>
      </c>
      <c r="F397" s="260" t="s">
        <v>701</v>
      </c>
      <c r="G397" s="257"/>
      <c r="H397" s="261">
        <v>84</v>
      </c>
      <c r="I397" s="262"/>
      <c r="J397" s="257"/>
      <c r="K397" s="257"/>
      <c r="L397" s="263"/>
      <c r="M397" s="264"/>
      <c r="N397" s="265"/>
      <c r="O397" s="265"/>
      <c r="P397" s="265"/>
      <c r="Q397" s="265"/>
      <c r="R397" s="265"/>
      <c r="S397" s="265"/>
      <c r="T397" s="266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7" t="s">
        <v>181</v>
      </c>
      <c r="AU397" s="267" t="s">
        <v>83</v>
      </c>
      <c r="AV397" s="13" t="s">
        <v>83</v>
      </c>
      <c r="AW397" s="13" t="s">
        <v>31</v>
      </c>
      <c r="AX397" s="13" t="s">
        <v>74</v>
      </c>
      <c r="AY397" s="267" t="s">
        <v>158</v>
      </c>
    </row>
    <row r="398" s="13" customFormat="1">
      <c r="A398" s="13"/>
      <c r="B398" s="256"/>
      <c r="C398" s="257"/>
      <c r="D398" s="258" t="s">
        <v>181</v>
      </c>
      <c r="E398" s="259" t="s">
        <v>1</v>
      </c>
      <c r="F398" s="260" t="s">
        <v>702</v>
      </c>
      <c r="G398" s="257"/>
      <c r="H398" s="261">
        <v>18</v>
      </c>
      <c r="I398" s="262"/>
      <c r="J398" s="257"/>
      <c r="K398" s="257"/>
      <c r="L398" s="263"/>
      <c r="M398" s="264"/>
      <c r="N398" s="265"/>
      <c r="O398" s="265"/>
      <c r="P398" s="265"/>
      <c r="Q398" s="265"/>
      <c r="R398" s="265"/>
      <c r="S398" s="265"/>
      <c r="T398" s="266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67" t="s">
        <v>181</v>
      </c>
      <c r="AU398" s="267" t="s">
        <v>83</v>
      </c>
      <c r="AV398" s="13" t="s">
        <v>83</v>
      </c>
      <c r="AW398" s="13" t="s">
        <v>31</v>
      </c>
      <c r="AX398" s="13" t="s">
        <v>74</v>
      </c>
      <c r="AY398" s="267" t="s">
        <v>158</v>
      </c>
    </row>
    <row r="399" s="13" customFormat="1">
      <c r="A399" s="13"/>
      <c r="B399" s="256"/>
      <c r="C399" s="257"/>
      <c r="D399" s="258" t="s">
        <v>181</v>
      </c>
      <c r="E399" s="259" t="s">
        <v>1</v>
      </c>
      <c r="F399" s="260" t="s">
        <v>703</v>
      </c>
      <c r="G399" s="257"/>
      <c r="H399" s="261">
        <v>51.75</v>
      </c>
      <c r="I399" s="262"/>
      <c r="J399" s="257"/>
      <c r="K399" s="257"/>
      <c r="L399" s="263"/>
      <c r="M399" s="264"/>
      <c r="N399" s="265"/>
      <c r="O399" s="265"/>
      <c r="P399" s="265"/>
      <c r="Q399" s="265"/>
      <c r="R399" s="265"/>
      <c r="S399" s="265"/>
      <c r="T399" s="266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7" t="s">
        <v>181</v>
      </c>
      <c r="AU399" s="267" t="s">
        <v>83</v>
      </c>
      <c r="AV399" s="13" t="s">
        <v>83</v>
      </c>
      <c r="AW399" s="13" t="s">
        <v>31</v>
      </c>
      <c r="AX399" s="13" t="s">
        <v>74</v>
      </c>
      <c r="AY399" s="267" t="s">
        <v>158</v>
      </c>
    </row>
    <row r="400" s="13" customFormat="1">
      <c r="A400" s="13"/>
      <c r="B400" s="256"/>
      <c r="C400" s="257"/>
      <c r="D400" s="258" t="s">
        <v>181</v>
      </c>
      <c r="E400" s="259" t="s">
        <v>1</v>
      </c>
      <c r="F400" s="260" t="s">
        <v>704</v>
      </c>
      <c r="G400" s="257"/>
      <c r="H400" s="261">
        <v>8</v>
      </c>
      <c r="I400" s="262"/>
      <c r="J400" s="257"/>
      <c r="K400" s="257"/>
      <c r="L400" s="263"/>
      <c r="M400" s="264"/>
      <c r="N400" s="265"/>
      <c r="O400" s="265"/>
      <c r="P400" s="265"/>
      <c r="Q400" s="265"/>
      <c r="R400" s="265"/>
      <c r="S400" s="265"/>
      <c r="T400" s="26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7" t="s">
        <v>181</v>
      </c>
      <c r="AU400" s="267" t="s">
        <v>83</v>
      </c>
      <c r="AV400" s="13" t="s">
        <v>83</v>
      </c>
      <c r="AW400" s="13" t="s">
        <v>31</v>
      </c>
      <c r="AX400" s="13" t="s">
        <v>74</v>
      </c>
      <c r="AY400" s="267" t="s">
        <v>158</v>
      </c>
    </row>
    <row r="401" s="13" customFormat="1">
      <c r="A401" s="13"/>
      <c r="B401" s="256"/>
      <c r="C401" s="257"/>
      <c r="D401" s="258" t="s">
        <v>181</v>
      </c>
      <c r="E401" s="259" t="s">
        <v>1</v>
      </c>
      <c r="F401" s="260" t="s">
        <v>705</v>
      </c>
      <c r="G401" s="257"/>
      <c r="H401" s="261">
        <v>11.345000000000001</v>
      </c>
      <c r="I401" s="262"/>
      <c r="J401" s="257"/>
      <c r="K401" s="257"/>
      <c r="L401" s="263"/>
      <c r="M401" s="264"/>
      <c r="N401" s="265"/>
      <c r="O401" s="265"/>
      <c r="P401" s="265"/>
      <c r="Q401" s="265"/>
      <c r="R401" s="265"/>
      <c r="S401" s="265"/>
      <c r="T401" s="26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7" t="s">
        <v>181</v>
      </c>
      <c r="AU401" s="267" t="s">
        <v>83</v>
      </c>
      <c r="AV401" s="13" t="s">
        <v>83</v>
      </c>
      <c r="AW401" s="13" t="s">
        <v>31</v>
      </c>
      <c r="AX401" s="13" t="s">
        <v>74</v>
      </c>
      <c r="AY401" s="267" t="s">
        <v>158</v>
      </c>
    </row>
    <row r="402" s="13" customFormat="1">
      <c r="A402" s="13"/>
      <c r="B402" s="256"/>
      <c r="C402" s="257"/>
      <c r="D402" s="258" t="s">
        <v>181</v>
      </c>
      <c r="E402" s="259" t="s">
        <v>1</v>
      </c>
      <c r="F402" s="260" t="s">
        <v>706</v>
      </c>
      <c r="G402" s="257"/>
      <c r="H402" s="261">
        <v>19.5</v>
      </c>
      <c r="I402" s="262"/>
      <c r="J402" s="257"/>
      <c r="K402" s="257"/>
      <c r="L402" s="263"/>
      <c r="M402" s="264"/>
      <c r="N402" s="265"/>
      <c r="O402" s="265"/>
      <c r="P402" s="265"/>
      <c r="Q402" s="265"/>
      <c r="R402" s="265"/>
      <c r="S402" s="265"/>
      <c r="T402" s="26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7" t="s">
        <v>181</v>
      </c>
      <c r="AU402" s="267" t="s">
        <v>83</v>
      </c>
      <c r="AV402" s="13" t="s">
        <v>83</v>
      </c>
      <c r="AW402" s="13" t="s">
        <v>31</v>
      </c>
      <c r="AX402" s="13" t="s">
        <v>74</v>
      </c>
      <c r="AY402" s="267" t="s">
        <v>158</v>
      </c>
    </row>
    <row r="403" s="13" customFormat="1">
      <c r="A403" s="13"/>
      <c r="B403" s="256"/>
      <c r="C403" s="257"/>
      <c r="D403" s="258" t="s">
        <v>181</v>
      </c>
      <c r="E403" s="259" t="s">
        <v>1</v>
      </c>
      <c r="F403" s="260" t="s">
        <v>707</v>
      </c>
      <c r="G403" s="257"/>
      <c r="H403" s="261">
        <v>12</v>
      </c>
      <c r="I403" s="262"/>
      <c r="J403" s="257"/>
      <c r="K403" s="257"/>
      <c r="L403" s="263"/>
      <c r="M403" s="264"/>
      <c r="N403" s="265"/>
      <c r="O403" s="265"/>
      <c r="P403" s="265"/>
      <c r="Q403" s="265"/>
      <c r="R403" s="265"/>
      <c r="S403" s="265"/>
      <c r="T403" s="266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7" t="s">
        <v>181</v>
      </c>
      <c r="AU403" s="267" t="s">
        <v>83</v>
      </c>
      <c r="AV403" s="13" t="s">
        <v>83</v>
      </c>
      <c r="AW403" s="13" t="s">
        <v>31</v>
      </c>
      <c r="AX403" s="13" t="s">
        <v>74</v>
      </c>
      <c r="AY403" s="267" t="s">
        <v>158</v>
      </c>
    </row>
    <row r="404" s="13" customFormat="1">
      <c r="A404" s="13"/>
      <c r="B404" s="256"/>
      <c r="C404" s="257"/>
      <c r="D404" s="258" t="s">
        <v>181</v>
      </c>
      <c r="E404" s="259" t="s">
        <v>1</v>
      </c>
      <c r="F404" s="260" t="s">
        <v>748</v>
      </c>
      <c r="G404" s="257"/>
      <c r="H404" s="261">
        <v>10</v>
      </c>
      <c r="I404" s="262"/>
      <c r="J404" s="257"/>
      <c r="K404" s="257"/>
      <c r="L404" s="263"/>
      <c r="M404" s="264"/>
      <c r="N404" s="265"/>
      <c r="O404" s="265"/>
      <c r="P404" s="265"/>
      <c r="Q404" s="265"/>
      <c r="R404" s="265"/>
      <c r="S404" s="265"/>
      <c r="T404" s="26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7" t="s">
        <v>181</v>
      </c>
      <c r="AU404" s="267" t="s">
        <v>83</v>
      </c>
      <c r="AV404" s="13" t="s">
        <v>83</v>
      </c>
      <c r="AW404" s="13" t="s">
        <v>31</v>
      </c>
      <c r="AX404" s="13" t="s">
        <v>74</v>
      </c>
      <c r="AY404" s="267" t="s">
        <v>158</v>
      </c>
    </row>
    <row r="405" s="13" customFormat="1">
      <c r="A405" s="13"/>
      <c r="B405" s="256"/>
      <c r="C405" s="257"/>
      <c r="D405" s="258" t="s">
        <v>181</v>
      </c>
      <c r="E405" s="259" t="s">
        <v>1</v>
      </c>
      <c r="F405" s="260" t="s">
        <v>708</v>
      </c>
      <c r="G405" s="257"/>
      <c r="H405" s="261">
        <v>4</v>
      </c>
      <c r="I405" s="262"/>
      <c r="J405" s="257"/>
      <c r="K405" s="257"/>
      <c r="L405" s="263"/>
      <c r="M405" s="264"/>
      <c r="N405" s="265"/>
      <c r="O405" s="265"/>
      <c r="P405" s="265"/>
      <c r="Q405" s="265"/>
      <c r="R405" s="265"/>
      <c r="S405" s="265"/>
      <c r="T405" s="26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7" t="s">
        <v>181</v>
      </c>
      <c r="AU405" s="267" t="s">
        <v>83</v>
      </c>
      <c r="AV405" s="13" t="s">
        <v>83</v>
      </c>
      <c r="AW405" s="13" t="s">
        <v>31</v>
      </c>
      <c r="AX405" s="13" t="s">
        <v>74</v>
      </c>
      <c r="AY405" s="267" t="s">
        <v>158</v>
      </c>
    </row>
    <row r="406" s="13" customFormat="1">
      <c r="A406" s="13"/>
      <c r="B406" s="256"/>
      <c r="C406" s="257"/>
      <c r="D406" s="258" t="s">
        <v>181</v>
      </c>
      <c r="E406" s="259" t="s">
        <v>1</v>
      </c>
      <c r="F406" s="260" t="s">
        <v>709</v>
      </c>
      <c r="G406" s="257"/>
      <c r="H406" s="261">
        <v>13</v>
      </c>
      <c r="I406" s="262"/>
      <c r="J406" s="257"/>
      <c r="K406" s="257"/>
      <c r="L406" s="263"/>
      <c r="M406" s="264"/>
      <c r="N406" s="265"/>
      <c r="O406" s="265"/>
      <c r="P406" s="265"/>
      <c r="Q406" s="265"/>
      <c r="R406" s="265"/>
      <c r="S406" s="265"/>
      <c r="T406" s="26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7" t="s">
        <v>181</v>
      </c>
      <c r="AU406" s="267" t="s">
        <v>83</v>
      </c>
      <c r="AV406" s="13" t="s">
        <v>83</v>
      </c>
      <c r="AW406" s="13" t="s">
        <v>31</v>
      </c>
      <c r="AX406" s="13" t="s">
        <v>74</v>
      </c>
      <c r="AY406" s="267" t="s">
        <v>158</v>
      </c>
    </row>
    <row r="407" s="15" customFormat="1">
      <c r="A407" s="15"/>
      <c r="B407" s="283"/>
      <c r="C407" s="284"/>
      <c r="D407" s="258" t="s">
        <v>181</v>
      </c>
      <c r="E407" s="285" t="s">
        <v>1</v>
      </c>
      <c r="F407" s="286" t="s">
        <v>269</v>
      </c>
      <c r="G407" s="284"/>
      <c r="H407" s="287">
        <v>239.97</v>
      </c>
      <c r="I407" s="288"/>
      <c r="J407" s="284"/>
      <c r="K407" s="284"/>
      <c r="L407" s="289"/>
      <c r="M407" s="290"/>
      <c r="N407" s="291"/>
      <c r="O407" s="291"/>
      <c r="P407" s="291"/>
      <c r="Q407" s="291"/>
      <c r="R407" s="291"/>
      <c r="S407" s="291"/>
      <c r="T407" s="292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93" t="s">
        <v>181</v>
      </c>
      <c r="AU407" s="293" t="s">
        <v>83</v>
      </c>
      <c r="AV407" s="15" t="s">
        <v>170</v>
      </c>
      <c r="AW407" s="15" t="s">
        <v>31</v>
      </c>
      <c r="AX407" s="15" t="s">
        <v>81</v>
      </c>
      <c r="AY407" s="293" t="s">
        <v>158</v>
      </c>
    </row>
    <row r="408" s="2" customFormat="1" ht="21.75" customHeight="1">
      <c r="A408" s="38"/>
      <c r="B408" s="39"/>
      <c r="C408" s="243" t="s">
        <v>749</v>
      </c>
      <c r="D408" s="243" t="s">
        <v>161</v>
      </c>
      <c r="E408" s="244" t="s">
        <v>750</v>
      </c>
      <c r="F408" s="245" t="s">
        <v>751</v>
      </c>
      <c r="G408" s="246" t="s">
        <v>280</v>
      </c>
      <c r="H408" s="247">
        <v>210</v>
      </c>
      <c r="I408" s="248"/>
      <c r="J408" s="249">
        <f>ROUND(I408*H408,2)</f>
        <v>0</v>
      </c>
      <c r="K408" s="245" t="s">
        <v>260</v>
      </c>
      <c r="L408" s="44"/>
      <c r="M408" s="250" t="s">
        <v>1</v>
      </c>
      <c r="N408" s="251" t="s">
        <v>39</v>
      </c>
      <c r="O408" s="91"/>
      <c r="P408" s="252">
        <f>O408*H408</f>
        <v>0</v>
      </c>
      <c r="Q408" s="252">
        <v>0.1295</v>
      </c>
      <c r="R408" s="252">
        <f>Q408*H408</f>
        <v>27.195</v>
      </c>
      <c r="S408" s="252">
        <v>0</v>
      </c>
      <c r="T408" s="25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54" t="s">
        <v>170</v>
      </c>
      <c r="AT408" s="254" t="s">
        <v>161</v>
      </c>
      <c r="AU408" s="254" t="s">
        <v>83</v>
      </c>
      <c r="AY408" s="17" t="s">
        <v>158</v>
      </c>
      <c r="BE408" s="255">
        <f>IF(N408="základní",J408,0)</f>
        <v>0</v>
      </c>
      <c r="BF408" s="255">
        <f>IF(N408="snížená",J408,0)</f>
        <v>0</v>
      </c>
      <c r="BG408" s="255">
        <f>IF(N408="zákl. přenesená",J408,0)</f>
        <v>0</v>
      </c>
      <c r="BH408" s="255">
        <f>IF(N408="sníž. přenesená",J408,0)</f>
        <v>0</v>
      </c>
      <c r="BI408" s="255">
        <f>IF(N408="nulová",J408,0)</f>
        <v>0</v>
      </c>
      <c r="BJ408" s="17" t="s">
        <v>81</v>
      </c>
      <c r="BK408" s="255">
        <f>ROUND(I408*H408,2)</f>
        <v>0</v>
      </c>
      <c r="BL408" s="17" t="s">
        <v>170</v>
      </c>
      <c r="BM408" s="254" t="s">
        <v>752</v>
      </c>
    </row>
    <row r="409" s="13" customFormat="1">
      <c r="A409" s="13"/>
      <c r="B409" s="256"/>
      <c r="C409" s="257"/>
      <c r="D409" s="258" t="s">
        <v>181</v>
      </c>
      <c r="E409" s="259" t="s">
        <v>1</v>
      </c>
      <c r="F409" s="260" t="s">
        <v>753</v>
      </c>
      <c r="G409" s="257"/>
      <c r="H409" s="261">
        <v>210</v>
      </c>
      <c r="I409" s="262"/>
      <c r="J409" s="257"/>
      <c r="K409" s="257"/>
      <c r="L409" s="263"/>
      <c r="M409" s="264"/>
      <c r="N409" s="265"/>
      <c r="O409" s="265"/>
      <c r="P409" s="265"/>
      <c r="Q409" s="265"/>
      <c r="R409" s="265"/>
      <c r="S409" s="265"/>
      <c r="T409" s="26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7" t="s">
        <v>181</v>
      </c>
      <c r="AU409" s="267" t="s">
        <v>83</v>
      </c>
      <c r="AV409" s="13" t="s">
        <v>83</v>
      </c>
      <c r="AW409" s="13" t="s">
        <v>31</v>
      </c>
      <c r="AX409" s="13" t="s">
        <v>81</v>
      </c>
      <c r="AY409" s="267" t="s">
        <v>158</v>
      </c>
    </row>
    <row r="410" s="2" customFormat="1" ht="16.5" customHeight="1">
      <c r="A410" s="38"/>
      <c r="B410" s="39"/>
      <c r="C410" s="294" t="s">
        <v>754</v>
      </c>
      <c r="D410" s="294" t="s">
        <v>384</v>
      </c>
      <c r="E410" s="295" t="s">
        <v>755</v>
      </c>
      <c r="F410" s="296" t="s">
        <v>756</v>
      </c>
      <c r="G410" s="297" t="s">
        <v>280</v>
      </c>
      <c r="H410" s="298">
        <v>210</v>
      </c>
      <c r="I410" s="299"/>
      <c r="J410" s="300">
        <f>ROUND(I410*H410,2)</f>
        <v>0</v>
      </c>
      <c r="K410" s="296" t="s">
        <v>1</v>
      </c>
      <c r="L410" s="301"/>
      <c r="M410" s="302" t="s">
        <v>1</v>
      </c>
      <c r="N410" s="303" t="s">
        <v>39</v>
      </c>
      <c r="O410" s="91"/>
      <c r="P410" s="252">
        <f>O410*H410</f>
        <v>0</v>
      </c>
      <c r="Q410" s="252">
        <v>0</v>
      </c>
      <c r="R410" s="252">
        <f>Q410*H410</f>
        <v>0</v>
      </c>
      <c r="S410" s="252">
        <v>0</v>
      </c>
      <c r="T410" s="25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54" t="s">
        <v>190</v>
      </c>
      <c r="AT410" s="254" t="s">
        <v>384</v>
      </c>
      <c r="AU410" s="254" t="s">
        <v>83</v>
      </c>
      <c r="AY410" s="17" t="s">
        <v>158</v>
      </c>
      <c r="BE410" s="255">
        <f>IF(N410="základní",J410,0)</f>
        <v>0</v>
      </c>
      <c r="BF410" s="255">
        <f>IF(N410="snížená",J410,0)</f>
        <v>0</v>
      </c>
      <c r="BG410" s="255">
        <f>IF(N410="zákl. přenesená",J410,0)</f>
        <v>0</v>
      </c>
      <c r="BH410" s="255">
        <f>IF(N410="sníž. přenesená",J410,0)</f>
        <v>0</v>
      </c>
      <c r="BI410" s="255">
        <f>IF(N410="nulová",J410,0)</f>
        <v>0</v>
      </c>
      <c r="BJ410" s="17" t="s">
        <v>81</v>
      </c>
      <c r="BK410" s="255">
        <f>ROUND(I410*H410,2)</f>
        <v>0</v>
      </c>
      <c r="BL410" s="17" t="s">
        <v>170</v>
      </c>
      <c r="BM410" s="254" t="s">
        <v>757</v>
      </c>
    </row>
    <row r="411" s="13" customFormat="1">
      <c r="A411" s="13"/>
      <c r="B411" s="256"/>
      <c r="C411" s="257"/>
      <c r="D411" s="258" t="s">
        <v>181</v>
      </c>
      <c r="E411" s="259" t="s">
        <v>1</v>
      </c>
      <c r="F411" s="260" t="s">
        <v>758</v>
      </c>
      <c r="G411" s="257"/>
      <c r="H411" s="261">
        <v>210</v>
      </c>
      <c r="I411" s="262"/>
      <c r="J411" s="257"/>
      <c r="K411" s="257"/>
      <c r="L411" s="263"/>
      <c r="M411" s="264"/>
      <c r="N411" s="265"/>
      <c r="O411" s="265"/>
      <c r="P411" s="265"/>
      <c r="Q411" s="265"/>
      <c r="R411" s="265"/>
      <c r="S411" s="265"/>
      <c r="T411" s="266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7" t="s">
        <v>181</v>
      </c>
      <c r="AU411" s="267" t="s">
        <v>83</v>
      </c>
      <c r="AV411" s="13" t="s">
        <v>83</v>
      </c>
      <c r="AW411" s="13" t="s">
        <v>31</v>
      </c>
      <c r="AX411" s="13" t="s">
        <v>81</v>
      </c>
      <c r="AY411" s="267" t="s">
        <v>158</v>
      </c>
    </row>
    <row r="412" s="2" customFormat="1" ht="21.75" customHeight="1">
      <c r="A412" s="38"/>
      <c r="B412" s="39"/>
      <c r="C412" s="243" t="s">
        <v>759</v>
      </c>
      <c r="D412" s="243" t="s">
        <v>161</v>
      </c>
      <c r="E412" s="244" t="s">
        <v>760</v>
      </c>
      <c r="F412" s="245" t="s">
        <v>761</v>
      </c>
      <c r="G412" s="246" t="s">
        <v>280</v>
      </c>
      <c r="H412" s="247">
        <v>1306</v>
      </c>
      <c r="I412" s="248"/>
      <c r="J412" s="249">
        <f>ROUND(I412*H412,2)</f>
        <v>0</v>
      </c>
      <c r="K412" s="245" t="s">
        <v>260</v>
      </c>
      <c r="L412" s="44"/>
      <c r="M412" s="250" t="s">
        <v>1</v>
      </c>
      <c r="N412" s="251" t="s">
        <v>39</v>
      </c>
      <c r="O412" s="91"/>
      <c r="P412" s="252">
        <f>O412*H412</f>
        <v>0</v>
      </c>
      <c r="Q412" s="252">
        <v>0.14066999999999999</v>
      </c>
      <c r="R412" s="252">
        <f>Q412*H412</f>
        <v>183.71501999999998</v>
      </c>
      <c r="S412" s="252">
        <v>0</v>
      </c>
      <c r="T412" s="25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54" t="s">
        <v>170</v>
      </c>
      <c r="AT412" s="254" t="s">
        <v>161</v>
      </c>
      <c r="AU412" s="254" t="s">
        <v>83</v>
      </c>
      <c r="AY412" s="17" t="s">
        <v>158</v>
      </c>
      <c r="BE412" s="255">
        <f>IF(N412="základní",J412,0)</f>
        <v>0</v>
      </c>
      <c r="BF412" s="255">
        <f>IF(N412="snížená",J412,0)</f>
        <v>0</v>
      </c>
      <c r="BG412" s="255">
        <f>IF(N412="zákl. přenesená",J412,0)</f>
        <v>0</v>
      </c>
      <c r="BH412" s="255">
        <f>IF(N412="sníž. přenesená",J412,0)</f>
        <v>0</v>
      </c>
      <c r="BI412" s="255">
        <f>IF(N412="nulová",J412,0)</f>
        <v>0</v>
      </c>
      <c r="BJ412" s="17" t="s">
        <v>81</v>
      </c>
      <c r="BK412" s="255">
        <f>ROUND(I412*H412,2)</f>
        <v>0</v>
      </c>
      <c r="BL412" s="17" t="s">
        <v>170</v>
      </c>
      <c r="BM412" s="254" t="s">
        <v>762</v>
      </c>
    </row>
    <row r="413" s="13" customFormat="1">
      <c r="A413" s="13"/>
      <c r="B413" s="256"/>
      <c r="C413" s="257"/>
      <c r="D413" s="258" t="s">
        <v>181</v>
      </c>
      <c r="E413" s="259" t="s">
        <v>1</v>
      </c>
      <c r="F413" s="260" t="s">
        <v>763</v>
      </c>
      <c r="G413" s="257"/>
      <c r="H413" s="261">
        <v>1306</v>
      </c>
      <c r="I413" s="262"/>
      <c r="J413" s="257"/>
      <c r="K413" s="257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181</v>
      </c>
      <c r="AU413" s="267" t="s">
        <v>83</v>
      </c>
      <c r="AV413" s="13" t="s">
        <v>83</v>
      </c>
      <c r="AW413" s="13" t="s">
        <v>31</v>
      </c>
      <c r="AX413" s="13" t="s">
        <v>81</v>
      </c>
      <c r="AY413" s="267" t="s">
        <v>158</v>
      </c>
    </row>
    <row r="414" s="2" customFormat="1" ht="16.5" customHeight="1">
      <c r="A414" s="38"/>
      <c r="B414" s="39"/>
      <c r="C414" s="294" t="s">
        <v>764</v>
      </c>
      <c r="D414" s="294" t="s">
        <v>384</v>
      </c>
      <c r="E414" s="295" t="s">
        <v>765</v>
      </c>
      <c r="F414" s="296" t="s">
        <v>766</v>
      </c>
      <c r="G414" s="297" t="s">
        <v>280</v>
      </c>
      <c r="H414" s="298">
        <v>938.39999999999998</v>
      </c>
      <c r="I414" s="299"/>
      <c r="J414" s="300">
        <f>ROUND(I414*H414,2)</f>
        <v>0</v>
      </c>
      <c r="K414" s="296" t="s">
        <v>260</v>
      </c>
      <c r="L414" s="301"/>
      <c r="M414" s="302" t="s">
        <v>1</v>
      </c>
      <c r="N414" s="303" t="s">
        <v>39</v>
      </c>
      <c r="O414" s="91"/>
      <c r="P414" s="252">
        <f>O414*H414</f>
        <v>0</v>
      </c>
      <c r="Q414" s="252">
        <v>0.20000000000000001</v>
      </c>
      <c r="R414" s="252">
        <f>Q414*H414</f>
        <v>187.68000000000001</v>
      </c>
      <c r="S414" s="252">
        <v>0</v>
      </c>
      <c r="T414" s="25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54" t="s">
        <v>190</v>
      </c>
      <c r="AT414" s="254" t="s">
        <v>384</v>
      </c>
      <c r="AU414" s="254" t="s">
        <v>83</v>
      </c>
      <c r="AY414" s="17" t="s">
        <v>158</v>
      </c>
      <c r="BE414" s="255">
        <f>IF(N414="základní",J414,0)</f>
        <v>0</v>
      </c>
      <c r="BF414" s="255">
        <f>IF(N414="snížená",J414,0)</f>
        <v>0</v>
      </c>
      <c r="BG414" s="255">
        <f>IF(N414="zákl. přenesená",J414,0)</f>
        <v>0</v>
      </c>
      <c r="BH414" s="255">
        <f>IF(N414="sníž. přenesená",J414,0)</f>
        <v>0</v>
      </c>
      <c r="BI414" s="255">
        <f>IF(N414="nulová",J414,0)</f>
        <v>0</v>
      </c>
      <c r="BJ414" s="17" t="s">
        <v>81</v>
      </c>
      <c r="BK414" s="255">
        <f>ROUND(I414*H414,2)</f>
        <v>0</v>
      </c>
      <c r="BL414" s="17" t="s">
        <v>170</v>
      </c>
      <c r="BM414" s="254" t="s">
        <v>767</v>
      </c>
    </row>
    <row r="415" s="13" customFormat="1">
      <c r="A415" s="13"/>
      <c r="B415" s="256"/>
      <c r="C415" s="257"/>
      <c r="D415" s="258" t="s">
        <v>181</v>
      </c>
      <c r="E415" s="259" t="s">
        <v>1</v>
      </c>
      <c r="F415" s="260" t="s">
        <v>768</v>
      </c>
      <c r="G415" s="257"/>
      <c r="H415" s="261">
        <v>938.39999999999998</v>
      </c>
      <c r="I415" s="262"/>
      <c r="J415" s="257"/>
      <c r="K415" s="257"/>
      <c r="L415" s="263"/>
      <c r="M415" s="264"/>
      <c r="N415" s="265"/>
      <c r="O415" s="265"/>
      <c r="P415" s="265"/>
      <c r="Q415" s="265"/>
      <c r="R415" s="265"/>
      <c r="S415" s="265"/>
      <c r="T415" s="26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7" t="s">
        <v>181</v>
      </c>
      <c r="AU415" s="267" t="s">
        <v>83</v>
      </c>
      <c r="AV415" s="13" t="s">
        <v>83</v>
      </c>
      <c r="AW415" s="13" t="s">
        <v>31</v>
      </c>
      <c r="AX415" s="13" t="s">
        <v>81</v>
      </c>
      <c r="AY415" s="267" t="s">
        <v>158</v>
      </c>
    </row>
    <row r="416" s="2" customFormat="1" ht="16.5" customHeight="1">
      <c r="A416" s="38"/>
      <c r="B416" s="39"/>
      <c r="C416" s="294" t="s">
        <v>769</v>
      </c>
      <c r="D416" s="294" t="s">
        <v>384</v>
      </c>
      <c r="E416" s="295" t="s">
        <v>765</v>
      </c>
      <c r="F416" s="296" t="s">
        <v>766</v>
      </c>
      <c r="G416" s="297" t="s">
        <v>280</v>
      </c>
      <c r="H416" s="298">
        <v>108.3</v>
      </c>
      <c r="I416" s="299"/>
      <c r="J416" s="300">
        <f>ROUND(I416*H416,2)</f>
        <v>0</v>
      </c>
      <c r="K416" s="296" t="s">
        <v>260</v>
      </c>
      <c r="L416" s="301"/>
      <c r="M416" s="302" t="s">
        <v>1</v>
      </c>
      <c r="N416" s="303" t="s">
        <v>39</v>
      </c>
      <c r="O416" s="91"/>
      <c r="P416" s="252">
        <f>O416*H416</f>
        <v>0</v>
      </c>
      <c r="Q416" s="252">
        <v>0.20000000000000001</v>
      </c>
      <c r="R416" s="252">
        <f>Q416*H416</f>
        <v>21.66</v>
      </c>
      <c r="S416" s="252">
        <v>0</v>
      </c>
      <c r="T416" s="25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54" t="s">
        <v>190</v>
      </c>
      <c r="AT416" s="254" t="s">
        <v>384</v>
      </c>
      <c r="AU416" s="254" t="s">
        <v>83</v>
      </c>
      <c r="AY416" s="17" t="s">
        <v>158</v>
      </c>
      <c r="BE416" s="255">
        <f>IF(N416="základní",J416,0)</f>
        <v>0</v>
      </c>
      <c r="BF416" s="255">
        <f>IF(N416="snížená",J416,0)</f>
        <v>0</v>
      </c>
      <c r="BG416" s="255">
        <f>IF(N416="zákl. přenesená",J416,0)</f>
        <v>0</v>
      </c>
      <c r="BH416" s="255">
        <f>IF(N416="sníž. přenesená",J416,0)</f>
        <v>0</v>
      </c>
      <c r="BI416" s="255">
        <f>IF(N416="nulová",J416,0)</f>
        <v>0</v>
      </c>
      <c r="BJ416" s="17" t="s">
        <v>81</v>
      </c>
      <c r="BK416" s="255">
        <f>ROUND(I416*H416,2)</f>
        <v>0</v>
      </c>
      <c r="BL416" s="17" t="s">
        <v>170</v>
      </c>
      <c r="BM416" s="254" t="s">
        <v>770</v>
      </c>
    </row>
    <row r="417" s="13" customFormat="1">
      <c r="A417" s="13"/>
      <c r="B417" s="256"/>
      <c r="C417" s="257"/>
      <c r="D417" s="258" t="s">
        <v>181</v>
      </c>
      <c r="E417" s="259" t="s">
        <v>1</v>
      </c>
      <c r="F417" s="260" t="s">
        <v>771</v>
      </c>
      <c r="G417" s="257"/>
      <c r="H417" s="261">
        <v>108.3</v>
      </c>
      <c r="I417" s="262"/>
      <c r="J417" s="257"/>
      <c r="K417" s="257"/>
      <c r="L417" s="263"/>
      <c r="M417" s="264"/>
      <c r="N417" s="265"/>
      <c r="O417" s="265"/>
      <c r="P417" s="265"/>
      <c r="Q417" s="265"/>
      <c r="R417" s="265"/>
      <c r="S417" s="265"/>
      <c r="T417" s="266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7" t="s">
        <v>181</v>
      </c>
      <c r="AU417" s="267" t="s">
        <v>83</v>
      </c>
      <c r="AV417" s="13" t="s">
        <v>83</v>
      </c>
      <c r="AW417" s="13" t="s">
        <v>31</v>
      </c>
      <c r="AX417" s="13" t="s">
        <v>81</v>
      </c>
      <c r="AY417" s="267" t="s">
        <v>158</v>
      </c>
    </row>
    <row r="418" s="2" customFormat="1" ht="16.5" customHeight="1">
      <c r="A418" s="38"/>
      <c r="B418" s="39"/>
      <c r="C418" s="294" t="s">
        <v>772</v>
      </c>
      <c r="D418" s="294" t="s">
        <v>384</v>
      </c>
      <c r="E418" s="295" t="s">
        <v>773</v>
      </c>
      <c r="F418" s="296" t="s">
        <v>774</v>
      </c>
      <c r="G418" s="297" t="s">
        <v>280</v>
      </c>
      <c r="H418" s="298">
        <v>185.69999999999999</v>
      </c>
      <c r="I418" s="299"/>
      <c r="J418" s="300">
        <f>ROUND(I418*H418,2)</f>
        <v>0</v>
      </c>
      <c r="K418" s="296" t="s">
        <v>260</v>
      </c>
      <c r="L418" s="301"/>
      <c r="M418" s="302" t="s">
        <v>1</v>
      </c>
      <c r="N418" s="303" t="s">
        <v>39</v>
      </c>
      <c r="O418" s="91"/>
      <c r="P418" s="252">
        <f>O418*H418</f>
        <v>0</v>
      </c>
      <c r="Q418" s="252">
        <v>0.082000000000000003</v>
      </c>
      <c r="R418" s="252">
        <f>Q418*H418</f>
        <v>15.227399999999999</v>
      </c>
      <c r="S418" s="252">
        <v>0</v>
      </c>
      <c r="T418" s="25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54" t="s">
        <v>190</v>
      </c>
      <c r="AT418" s="254" t="s">
        <v>384</v>
      </c>
      <c r="AU418" s="254" t="s">
        <v>83</v>
      </c>
      <c r="AY418" s="17" t="s">
        <v>158</v>
      </c>
      <c r="BE418" s="255">
        <f>IF(N418="základní",J418,0)</f>
        <v>0</v>
      </c>
      <c r="BF418" s="255">
        <f>IF(N418="snížená",J418,0)</f>
        <v>0</v>
      </c>
      <c r="BG418" s="255">
        <f>IF(N418="zákl. přenesená",J418,0)</f>
        <v>0</v>
      </c>
      <c r="BH418" s="255">
        <f>IF(N418="sníž. přenesená",J418,0)</f>
        <v>0</v>
      </c>
      <c r="BI418" s="255">
        <f>IF(N418="nulová",J418,0)</f>
        <v>0</v>
      </c>
      <c r="BJ418" s="17" t="s">
        <v>81</v>
      </c>
      <c r="BK418" s="255">
        <f>ROUND(I418*H418,2)</f>
        <v>0</v>
      </c>
      <c r="BL418" s="17" t="s">
        <v>170</v>
      </c>
      <c r="BM418" s="254" t="s">
        <v>775</v>
      </c>
    </row>
    <row r="419" s="13" customFormat="1">
      <c r="A419" s="13"/>
      <c r="B419" s="256"/>
      <c r="C419" s="257"/>
      <c r="D419" s="258" t="s">
        <v>181</v>
      </c>
      <c r="E419" s="259" t="s">
        <v>1</v>
      </c>
      <c r="F419" s="260" t="s">
        <v>776</v>
      </c>
      <c r="G419" s="257"/>
      <c r="H419" s="261">
        <v>185.69999999999999</v>
      </c>
      <c r="I419" s="262"/>
      <c r="J419" s="257"/>
      <c r="K419" s="257"/>
      <c r="L419" s="263"/>
      <c r="M419" s="264"/>
      <c r="N419" s="265"/>
      <c r="O419" s="265"/>
      <c r="P419" s="265"/>
      <c r="Q419" s="265"/>
      <c r="R419" s="265"/>
      <c r="S419" s="265"/>
      <c r="T419" s="26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7" t="s">
        <v>181</v>
      </c>
      <c r="AU419" s="267" t="s">
        <v>83</v>
      </c>
      <c r="AV419" s="13" t="s">
        <v>83</v>
      </c>
      <c r="AW419" s="13" t="s">
        <v>31</v>
      </c>
      <c r="AX419" s="13" t="s">
        <v>81</v>
      </c>
      <c r="AY419" s="267" t="s">
        <v>158</v>
      </c>
    </row>
    <row r="420" s="2" customFormat="1" ht="21.75" customHeight="1">
      <c r="A420" s="38"/>
      <c r="B420" s="39"/>
      <c r="C420" s="294" t="s">
        <v>777</v>
      </c>
      <c r="D420" s="294" t="s">
        <v>384</v>
      </c>
      <c r="E420" s="295" t="s">
        <v>778</v>
      </c>
      <c r="F420" s="296" t="s">
        <v>779</v>
      </c>
      <c r="G420" s="297" t="s">
        <v>280</v>
      </c>
      <c r="H420" s="298">
        <v>70.400000000000006</v>
      </c>
      <c r="I420" s="299"/>
      <c r="J420" s="300">
        <f>ROUND(I420*H420,2)</f>
        <v>0</v>
      </c>
      <c r="K420" s="296" t="s">
        <v>260</v>
      </c>
      <c r="L420" s="301"/>
      <c r="M420" s="302" t="s">
        <v>1</v>
      </c>
      <c r="N420" s="303" t="s">
        <v>39</v>
      </c>
      <c r="O420" s="91"/>
      <c r="P420" s="252">
        <f>O420*H420</f>
        <v>0</v>
      </c>
      <c r="Q420" s="252">
        <v>0.20000000000000001</v>
      </c>
      <c r="R420" s="252">
        <f>Q420*H420</f>
        <v>14.080000000000002</v>
      </c>
      <c r="S420" s="252">
        <v>0</v>
      </c>
      <c r="T420" s="25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54" t="s">
        <v>190</v>
      </c>
      <c r="AT420" s="254" t="s">
        <v>384</v>
      </c>
      <c r="AU420" s="254" t="s">
        <v>83</v>
      </c>
      <c r="AY420" s="17" t="s">
        <v>158</v>
      </c>
      <c r="BE420" s="255">
        <f>IF(N420="základní",J420,0)</f>
        <v>0</v>
      </c>
      <c r="BF420" s="255">
        <f>IF(N420="snížená",J420,0)</f>
        <v>0</v>
      </c>
      <c r="BG420" s="255">
        <f>IF(N420="zákl. přenesená",J420,0)</f>
        <v>0</v>
      </c>
      <c r="BH420" s="255">
        <f>IF(N420="sníž. přenesená",J420,0)</f>
        <v>0</v>
      </c>
      <c r="BI420" s="255">
        <f>IF(N420="nulová",J420,0)</f>
        <v>0</v>
      </c>
      <c r="BJ420" s="17" t="s">
        <v>81</v>
      </c>
      <c r="BK420" s="255">
        <f>ROUND(I420*H420,2)</f>
        <v>0</v>
      </c>
      <c r="BL420" s="17" t="s">
        <v>170</v>
      </c>
      <c r="BM420" s="254" t="s">
        <v>780</v>
      </c>
    </row>
    <row r="421" s="13" customFormat="1">
      <c r="A421" s="13"/>
      <c r="B421" s="256"/>
      <c r="C421" s="257"/>
      <c r="D421" s="258" t="s">
        <v>181</v>
      </c>
      <c r="E421" s="259" t="s">
        <v>1</v>
      </c>
      <c r="F421" s="260" t="s">
        <v>781</v>
      </c>
      <c r="G421" s="257"/>
      <c r="H421" s="261">
        <v>70.400000000000006</v>
      </c>
      <c r="I421" s="262"/>
      <c r="J421" s="257"/>
      <c r="K421" s="257"/>
      <c r="L421" s="263"/>
      <c r="M421" s="264"/>
      <c r="N421" s="265"/>
      <c r="O421" s="265"/>
      <c r="P421" s="265"/>
      <c r="Q421" s="265"/>
      <c r="R421" s="265"/>
      <c r="S421" s="265"/>
      <c r="T421" s="266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7" t="s">
        <v>181</v>
      </c>
      <c r="AU421" s="267" t="s">
        <v>83</v>
      </c>
      <c r="AV421" s="13" t="s">
        <v>83</v>
      </c>
      <c r="AW421" s="13" t="s">
        <v>31</v>
      </c>
      <c r="AX421" s="13" t="s">
        <v>81</v>
      </c>
      <c r="AY421" s="267" t="s">
        <v>158</v>
      </c>
    </row>
    <row r="422" s="2" customFormat="1" ht="21.75" customHeight="1">
      <c r="A422" s="38"/>
      <c r="B422" s="39"/>
      <c r="C422" s="294" t="s">
        <v>782</v>
      </c>
      <c r="D422" s="294" t="s">
        <v>384</v>
      </c>
      <c r="E422" s="295" t="s">
        <v>778</v>
      </c>
      <c r="F422" s="296" t="s">
        <v>779</v>
      </c>
      <c r="G422" s="297" t="s">
        <v>280</v>
      </c>
      <c r="H422" s="298">
        <v>3.2000000000000002</v>
      </c>
      <c r="I422" s="299"/>
      <c r="J422" s="300">
        <f>ROUND(I422*H422,2)</f>
        <v>0</v>
      </c>
      <c r="K422" s="296" t="s">
        <v>260</v>
      </c>
      <c r="L422" s="301"/>
      <c r="M422" s="302" t="s">
        <v>1</v>
      </c>
      <c r="N422" s="303" t="s">
        <v>39</v>
      </c>
      <c r="O422" s="91"/>
      <c r="P422" s="252">
        <f>O422*H422</f>
        <v>0</v>
      </c>
      <c r="Q422" s="252">
        <v>0.20000000000000001</v>
      </c>
      <c r="R422" s="252">
        <f>Q422*H422</f>
        <v>0.64000000000000012</v>
      </c>
      <c r="S422" s="252">
        <v>0</v>
      </c>
      <c r="T422" s="25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54" t="s">
        <v>190</v>
      </c>
      <c r="AT422" s="254" t="s">
        <v>384</v>
      </c>
      <c r="AU422" s="254" t="s">
        <v>83</v>
      </c>
      <c r="AY422" s="17" t="s">
        <v>158</v>
      </c>
      <c r="BE422" s="255">
        <f>IF(N422="základní",J422,0)</f>
        <v>0</v>
      </c>
      <c r="BF422" s="255">
        <f>IF(N422="snížená",J422,0)</f>
        <v>0</v>
      </c>
      <c r="BG422" s="255">
        <f>IF(N422="zákl. přenesená",J422,0)</f>
        <v>0</v>
      </c>
      <c r="BH422" s="255">
        <f>IF(N422="sníž. přenesená",J422,0)</f>
        <v>0</v>
      </c>
      <c r="BI422" s="255">
        <f>IF(N422="nulová",J422,0)</f>
        <v>0</v>
      </c>
      <c r="BJ422" s="17" t="s">
        <v>81</v>
      </c>
      <c r="BK422" s="255">
        <f>ROUND(I422*H422,2)</f>
        <v>0</v>
      </c>
      <c r="BL422" s="17" t="s">
        <v>170</v>
      </c>
      <c r="BM422" s="254" t="s">
        <v>783</v>
      </c>
    </row>
    <row r="423" s="13" customFormat="1">
      <c r="A423" s="13"/>
      <c r="B423" s="256"/>
      <c r="C423" s="257"/>
      <c r="D423" s="258" t="s">
        <v>181</v>
      </c>
      <c r="E423" s="259" t="s">
        <v>1</v>
      </c>
      <c r="F423" s="260" t="s">
        <v>784</v>
      </c>
      <c r="G423" s="257"/>
      <c r="H423" s="261">
        <v>3.2000000000000002</v>
      </c>
      <c r="I423" s="262"/>
      <c r="J423" s="257"/>
      <c r="K423" s="257"/>
      <c r="L423" s="263"/>
      <c r="M423" s="264"/>
      <c r="N423" s="265"/>
      <c r="O423" s="265"/>
      <c r="P423" s="265"/>
      <c r="Q423" s="265"/>
      <c r="R423" s="265"/>
      <c r="S423" s="265"/>
      <c r="T423" s="26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7" t="s">
        <v>181</v>
      </c>
      <c r="AU423" s="267" t="s">
        <v>83</v>
      </c>
      <c r="AV423" s="13" t="s">
        <v>83</v>
      </c>
      <c r="AW423" s="13" t="s">
        <v>31</v>
      </c>
      <c r="AX423" s="13" t="s">
        <v>81</v>
      </c>
      <c r="AY423" s="267" t="s">
        <v>158</v>
      </c>
    </row>
    <row r="424" s="2" customFormat="1" ht="21.75" customHeight="1">
      <c r="A424" s="38"/>
      <c r="B424" s="39"/>
      <c r="C424" s="243" t="s">
        <v>785</v>
      </c>
      <c r="D424" s="243" t="s">
        <v>161</v>
      </c>
      <c r="E424" s="244" t="s">
        <v>786</v>
      </c>
      <c r="F424" s="245" t="s">
        <v>787</v>
      </c>
      <c r="G424" s="246" t="s">
        <v>294</v>
      </c>
      <c r="H424" s="247">
        <v>84.659999999999997</v>
      </c>
      <c r="I424" s="248"/>
      <c r="J424" s="249">
        <f>ROUND(I424*H424,2)</f>
        <v>0</v>
      </c>
      <c r="K424" s="245" t="s">
        <v>1</v>
      </c>
      <c r="L424" s="44"/>
      <c r="M424" s="250" t="s">
        <v>1</v>
      </c>
      <c r="N424" s="251" t="s">
        <v>39</v>
      </c>
      <c r="O424" s="91"/>
      <c r="P424" s="252">
        <f>O424*H424</f>
        <v>0</v>
      </c>
      <c r="Q424" s="252">
        <v>2.2563399999999998</v>
      </c>
      <c r="R424" s="252">
        <f>Q424*H424</f>
        <v>191.02174439999999</v>
      </c>
      <c r="S424" s="252">
        <v>0</v>
      </c>
      <c r="T424" s="25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54" t="s">
        <v>170</v>
      </c>
      <c r="AT424" s="254" t="s">
        <v>161</v>
      </c>
      <c r="AU424" s="254" t="s">
        <v>83</v>
      </c>
      <c r="AY424" s="17" t="s">
        <v>158</v>
      </c>
      <c r="BE424" s="255">
        <f>IF(N424="základní",J424,0)</f>
        <v>0</v>
      </c>
      <c r="BF424" s="255">
        <f>IF(N424="snížená",J424,0)</f>
        <v>0</v>
      </c>
      <c r="BG424" s="255">
        <f>IF(N424="zákl. přenesená",J424,0)</f>
        <v>0</v>
      </c>
      <c r="BH424" s="255">
        <f>IF(N424="sníž. přenesená",J424,0)</f>
        <v>0</v>
      </c>
      <c r="BI424" s="255">
        <f>IF(N424="nulová",J424,0)</f>
        <v>0</v>
      </c>
      <c r="BJ424" s="17" t="s">
        <v>81</v>
      </c>
      <c r="BK424" s="255">
        <f>ROUND(I424*H424,2)</f>
        <v>0</v>
      </c>
      <c r="BL424" s="17" t="s">
        <v>170</v>
      </c>
      <c r="BM424" s="254" t="s">
        <v>788</v>
      </c>
    </row>
    <row r="425" s="13" customFormat="1">
      <c r="A425" s="13"/>
      <c r="B425" s="256"/>
      <c r="C425" s="257"/>
      <c r="D425" s="258" t="s">
        <v>181</v>
      </c>
      <c r="E425" s="259" t="s">
        <v>1</v>
      </c>
      <c r="F425" s="260" t="s">
        <v>789</v>
      </c>
      <c r="G425" s="257"/>
      <c r="H425" s="261">
        <v>84.659999999999997</v>
      </c>
      <c r="I425" s="262"/>
      <c r="J425" s="257"/>
      <c r="K425" s="257"/>
      <c r="L425" s="263"/>
      <c r="M425" s="264"/>
      <c r="N425" s="265"/>
      <c r="O425" s="265"/>
      <c r="P425" s="265"/>
      <c r="Q425" s="265"/>
      <c r="R425" s="265"/>
      <c r="S425" s="265"/>
      <c r="T425" s="266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7" t="s">
        <v>181</v>
      </c>
      <c r="AU425" s="267" t="s">
        <v>83</v>
      </c>
      <c r="AV425" s="13" t="s">
        <v>83</v>
      </c>
      <c r="AW425" s="13" t="s">
        <v>31</v>
      </c>
      <c r="AX425" s="13" t="s">
        <v>81</v>
      </c>
      <c r="AY425" s="267" t="s">
        <v>158</v>
      </c>
    </row>
    <row r="426" s="2" customFormat="1" ht="21.75" customHeight="1">
      <c r="A426" s="38"/>
      <c r="B426" s="39"/>
      <c r="C426" s="243" t="s">
        <v>790</v>
      </c>
      <c r="D426" s="243" t="s">
        <v>161</v>
      </c>
      <c r="E426" s="244" t="s">
        <v>791</v>
      </c>
      <c r="F426" s="245" t="s">
        <v>792</v>
      </c>
      <c r="G426" s="246" t="s">
        <v>280</v>
      </c>
      <c r="H426" s="247">
        <v>722</v>
      </c>
      <c r="I426" s="248"/>
      <c r="J426" s="249">
        <f>ROUND(I426*H426,2)</f>
        <v>0</v>
      </c>
      <c r="K426" s="245" t="s">
        <v>260</v>
      </c>
      <c r="L426" s="44"/>
      <c r="M426" s="250" t="s">
        <v>1</v>
      </c>
      <c r="N426" s="251" t="s">
        <v>39</v>
      </c>
      <c r="O426" s="91"/>
      <c r="P426" s="252">
        <f>O426*H426</f>
        <v>0</v>
      </c>
      <c r="Q426" s="252">
        <v>1.0000000000000001E-05</v>
      </c>
      <c r="R426" s="252">
        <f>Q426*H426</f>
        <v>0.0072200000000000007</v>
      </c>
      <c r="S426" s="252">
        <v>0</v>
      </c>
      <c r="T426" s="25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4" t="s">
        <v>170</v>
      </c>
      <c r="AT426" s="254" t="s">
        <v>161</v>
      </c>
      <c r="AU426" s="254" t="s">
        <v>83</v>
      </c>
      <c r="AY426" s="17" t="s">
        <v>158</v>
      </c>
      <c r="BE426" s="255">
        <f>IF(N426="základní",J426,0)</f>
        <v>0</v>
      </c>
      <c r="BF426" s="255">
        <f>IF(N426="snížená",J426,0)</f>
        <v>0</v>
      </c>
      <c r="BG426" s="255">
        <f>IF(N426="zákl. přenesená",J426,0)</f>
        <v>0</v>
      </c>
      <c r="BH426" s="255">
        <f>IF(N426="sníž. přenesená",J426,0)</f>
        <v>0</v>
      </c>
      <c r="BI426" s="255">
        <f>IF(N426="nulová",J426,0)</f>
        <v>0</v>
      </c>
      <c r="BJ426" s="17" t="s">
        <v>81</v>
      </c>
      <c r="BK426" s="255">
        <f>ROUND(I426*H426,2)</f>
        <v>0</v>
      </c>
      <c r="BL426" s="17" t="s">
        <v>170</v>
      </c>
      <c r="BM426" s="254" t="s">
        <v>793</v>
      </c>
    </row>
    <row r="427" s="13" customFormat="1">
      <c r="A427" s="13"/>
      <c r="B427" s="256"/>
      <c r="C427" s="257"/>
      <c r="D427" s="258" t="s">
        <v>181</v>
      </c>
      <c r="E427" s="259" t="s">
        <v>1</v>
      </c>
      <c r="F427" s="260" t="s">
        <v>794</v>
      </c>
      <c r="G427" s="257"/>
      <c r="H427" s="261">
        <v>722</v>
      </c>
      <c r="I427" s="262"/>
      <c r="J427" s="257"/>
      <c r="K427" s="257"/>
      <c r="L427" s="263"/>
      <c r="M427" s="264"/>
      <c r="N427" s="265"/>
      <c r="O427" s="265"/>
      <c r="P427" s="265"/>
      <c r="Q427" s="265"/>
      <c r="R427" s="265"/>
      <c r="S427" s="265"/>
      <c r="T427" s="26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7" t="s">
        <v>181</v>
      </c>
      <c r="AU427" s="267" t="s">
        <v>83</v>
      </c>
      <c r="AV427" s="13" t="s">
        <v>83</v>
      </c>
      <c r="AW427" s="13" t="s">
        <v>31</v>
      </c>
      <c r="AX427" s="13" t="s">
        <v>81</v>
      </c>
      <c r="AY427" s="267" t="s">
        <v>158</v>
      </c>
    </row>
    <row r="428" s="2" customFormat="1" ht="21.75" customHeight="1">
      <c r="A428" s="38"/>
      <c r="B428" s="39"/>
      <c r="C428" s="243" t="s">
        <v>795</v>
      </c>
      <c r="D428" s="243" t="s">
        <v>161</v>
      </c>
      <c r="E428" s="244" t="s">
        <v>796</v>
      </c>
      <c r="F428" s="245" t="s">
        <v>797</v>
      </c>
      <c r="G428" s="246" t="s">
        <v>280</v>
      </c>
      <c r="H428" s="247">
        <v>854</v>
      </c>
      <c r="I428" s="248"/>
      <c r="J428" s="249">
        <f>ROUND(I428*H428,2)</f>
        <v>0</v>
      </c>
      <c r="K428" s="245" t="s">
        <v>260</v>
      </c>
      <c r="L428" s="44"/>
      <c r="M428" s="250" t="s">
        <v>1</v>
      </c>
      <c r="N428" s="251" t="s">
        <v>39</v>
      </c>
      <c r="O428" s="91"/>
      <c r="P428" s="252">
        <f>O428*H428</f>
        <v>0</v>
      </c>
      <c r="Q428" s="252">
        <v>1.0000000000000001E-05</v>
      </c>
      <c r="R428" s="252">
        <f>Q428*H428</f>
        <v>0.0085400000000000007</v>
      </c>
      <c r="S428" s="252">
        <v>0</v>
      </c>
      <c r="T428" s="25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4" t="s">
        <v>170</v>
      </c>
      <c r="AT428" s="254" t="s">
        <v>161</v>
      </c>
      <c r="AU428" s="254" t="s">
        <v>83</v>
      </c>
      <c r="AY428" s="17" t="s">
        <v>158</v>
      </c>
      <c r="BE428" s="255">
        <f>IF(N428="základní",J428,0)</f>
        <v>0</v>
      </c>
      <c r="BF428" s="255">
        <f>IF(N428="snížená",J428,0)</f>
        <v>0</v>
      </c>
      <c r="BG428" s="255">
        <f>IF(N428="zákl. přenesená",J428,0)</f>
        <v>0</v>
      </c>
      <c r="BH428" s="255">
        <f>IF(N428="sníž. přenesená",J428,0)</f>
        <v>0</v>
      </c>
      <c r="BI428" s="255">
        <f>IF(N428="nulová",J428,0)</f>
        <v>0</v>
      </c>
      <c r="BJ428" s="17" t="s">
        <v>81</v>
      </c>
      <c r="BK428" s="255">
        <f>ROUND(I428*H428,2)</f>
        <v>0</v>
      </c>
      <c r="BL428" s="17" t="s">
        <v>170</v>
      </c>
      <c r="BM428" s="254" t="s">
        <v>798</v>
      </c>
    </row>
    <row r="429" s="13" customFormat="1">
      <c r="A429" s="13"/>
      <c r="B429" s="256"/>
      <c r="C429" s="257"/>
      <c r="D429" s="258" t="s">
        <v>181</v>
      </c>
      <c r="E429" s="259" t="s">
        <v>1</v>
      </c>
      <c r="F429" s="260" t="s">
        <v>799</v>
      </c>
      <c r="G429" s="257"/>
      <c r="H429" s="261">
        <v>854</v>
      </c>
      <c r="I429" s="262"/>
      <c r="J429" s="257"/>
      <c r="K429" s="257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181</v>
      </c>
      <c r="AU429" s="267" t="s">
        <v>83</v>
      </c>
      <c r="AV429" s="13" t="s">
        <v>83</v>
      </c>
      <c r="AW429" s="13" t="s">
        <v>31</v>
      </c>
      <c r="AX429" s="13" t="s">
        <v>81</v>
      </c>
      <c r="AY429" s="267" t="s">
        <v>158</v>
      </c>
    </row>
    <row r="430" s="2" customFormat="1" ht="21.75" customHeight="1">
      <c r="A430" s="38"/>
      <c r="B430" s="39"/>
      <c r="C430" s="243" t="s">
        <v>800</v>
      </c>
      <c r="D430" s="243" t="s">
        <v>161</v>
      </c>
      <c r="E430" s="244" t="s">
        <v>801</v>
      </c>
      <c r="F430" s="245" t="s">
        <v>802</v>
      </c>
      <c r="G430" s="246" t="s">
        <v>280</v>
      </c>
      <c r="H430" s="247">
        <v>854</v>
      </c>
      <c r="I430" s="248"/>
      <c r="J430" s="249">
        <f>ROUND(I430*H430,2)</f>
        <v>0</v>
      </c>
      <c r="K430" s="245" t="s">
        <v>260</v>
      </c>
      <c r="L430" s="44"/>
      <c r="M430" s="250" t="s">
        <v>1</v>
      </c>
      <c r="N430" s="251" t="s">
        <v>39</v>
      </c>
      <c r="O430" s="91"/>
      <c r="P430" s="252">
        <f>O430*H430</f>
        <v>0</v>
      </c>
      <c r="Q430" s="252">
        <v>0.00088000000000000003</v>
      </c>
      <c r="R430" s="252">
        <f>Q430*H430</f>
        <v>0.75152000000000008</v>
      </c>
      <c r="S430" s="252">
        <v>0</v>
      </c>
      <c r="T430" s="25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54" t="s">
        <v>170</v>
      </c>
      <c r="AT430" s="254" t="s">
        <v>161</v>
      </c>
      <c r="AU430" s="254" t="s">
        <v>83</v>
      </c>
      <c r="AY430" s="17" t="s">
        <v>158</v>
      </c>
      <c r="BE430" s="255">
        <f>IF(N430="základní",J430,0)</f>
        <v>0</v>
      </c>
      <c r="BF430" s="255">
        <f>IF(N430="snížená",J430,0)</f>
        <v>0</v>
      </c>
      <c r="BG430" s="255">
        <f>IF(N430="zákl. přenesená",J430,0)</f>
        <v>0</v>
      </c>
      <c r="BH430" s="255">
        <f>IF(N430="sníž. přenesená",J430,0)</f>
        <v>0</v>
      </c>
      <c r="BI430" s="255">
        <f>IF(N430="nulová",J430,0)</f>
        <v>0</v>
      </c>
      <c r="BJ430" s="17" t="s">
        <v>81</v>
      </c>
      <c r="BK430" s="255">
        <f>ROUND(I430*H430,2)</f>
        <v>0</v>
      </c>
      <c r="BL430" s="17" t="s">
        <v>170</v>
      </c>
      <c r="BM430" s="254" t="s">
        <v>803</v>
      </c>
    </row>
    <row r="431" s="13" customFormat="1">
      <c r="A431" s="13"/>
      <c r="B431" s="256"/>
      <c r="C431" s="257"/>
      <c r="D431" s="258" t="s">
        <v>181</v>
      </c>
      <c r="E431" s="259" t="s">
        <v>1</v>
      </c>
      <c r="F431" s="260" t="s">
        <v>799</v>
      </c>
      <c r="G431" s="257"/>
      <c r="H431" s="261">
        <v>854</v>
      </c>
      <c r="I431" s="262"/>
      <c r="J431" s="257"/>
      <c r="K431" s="257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181</v>
      </c>
      <c r="AU431" s="267" t="s">
        <v>83</v>
      </c>
      <c r="AV431" s="13" t="s">
        <v>83</v>
      </c>
      <c r="AW431" s="13" t="s">
        <v>31</v>
      </c>
      <c r="AX431" s="13" t="s">
        <v>81</v>
      </c>
      <c r="AY431" s="267" t="s">
        <v>158</v>
      </c>
    </row>
    <row r="432" s="2" customFormat="1" ht="21.75" customHeight="1">
      <c r="A432" s="38"/>
      <c r="B432" s="39"/>
      <c r="C432" s="243" t="s">
        <v>804</v>
      </c>
      <c r="D432" s="243" t="s">
        <v>161</v>
      </c>
      <c r="E432" s="244" t="s">
        <v>805</v>
      </c>
      <c r="F432" s="245" t="s">
        <v>806</v>
      </c>
      <c r="G432" s="246" t="s">
        <v>259</v>
      </c>
      <c r="H432" s="247">
        <v>808.66999999999996</v>
      </c>
      <c r="I432" s="248"/>
      <c r="J432" s="249">
        <f>ROUND(I432*H432,2)</f>
        <v>0</v>
      </c>
      <c r="K432" s="245" t="s">
        <v>260</v>
      </c>
      <c r="L432" s="44"/>
      <c r="M432" s="250" t="s">
        <v>1</v>
      </c>
      <c r="N432" s="251" t="s">
        <v>39</v>
      </c>
      <c r="O432" s="91"/>
      <c r="P432" s="252">
        <f>O432*H432</f>
        <v>0</v>
      </c>
      <c r="Q432" s="252">
        <v>0.0019499999999999999</v>
      </c>
      <c r="R432" s="252">
        <f>Q432*H432</f>
        <v>1.5769064999999998</v>
      </c>
      <c r="S432" s="252">
        <v>0</v>
      </c>
      <c r="T432" s="25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54" t="s">
        <v>170</v>
      </c>
      <c r="AT432" s="254" t="s">
        <v>161</v>
      </c>
      <c r="AU432" s="254" t="s">
        <v>83</v>
      </c>
      <c r="AY432" s="17" t="s">
        <v>158</v>
      </c>
      <c r="BE432" s="255">
        <f>IF(N432="základní",J432,0)</f>
        <v>0</v>
      </c>
      <c r="BF432" s="255">
        <f>IF(N432="snížená",J432,0)</f>
        <v>0</v>
      </c>
      <c r="BG432" s="255">
        <f>IF(N432="zákl. přenesená",J432,0)</f>
        <v>0</v>
      </c>
      <c r="BH432" s="255">
        <f>IF(N432="sníž. přenesená",J432,0)</f>
        <v>0</v>
      </c>
      <c r="BI432" s="255">
        <f>IF(N432="nulová",J432,0)</f>
        <v>0</v>
      </c>
      <c r="BJ432" s="17" t="s">
        <v>81</v>
      </c>
      <c r="BK432" s="255">
        <f>ROUND(I432*H432,2)</f>
        <v>0</v>
      </c>
      <c r="BL432" s="17" t="s">
        <v>170</v>
      </c>
      <c r="BM432" s="254" t="s">
        <v>807</v>
      </c>
    </row>
    <row r="433" s="13" customFormat="1">
      <c r="A433" s="13"/>
      <c r="B433" s="256"/>
      <c r="C433" s="257"/>
      <c r="D433" s="258" t="s">
        <v>181</v>
      </c>
      <c r="E433" s="259" t="s">
        <v>1</v>
      </c>
      <c r="F433" s="260" t="s">
        <v>808</v>
      </c>
      <c r="G433" s="257"/>
      <c r="H433" s="261">
        <v>808.66999999999996</v>
      </c>
      <c r="I433" s="262"/>
      <c r="J433" s="257"/>
      <c r="K433" s="257"/>
      <c r="L433" s="263"/>
      <c r="M433" s="264"/>
      <c r="N433" s="265"/>
      <c r="O433" s="265"/>
      <c r="P433" s="265"/>
      <c r="Q433" s="265"/>
      <c r="R433" s="265"/>
      <c r="S433" s="265"/>
      <c r="T433" s="26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7" t="s">
        <v>181</v>
      </c>
      <c r="AU433" s="267" t="s">
        <v>83</v>
      </c>
      <c r="AV433" s="13" t="s">
        <v>83</v>
      </c>
      <c r="AW433" s="13" t="s">
        <v>31</v>
      </c>
      <c r="AX433" s="13" t="s">
        <v>81</v>
      </c>
      <c r="AY433" s="267" t="s">
        <v>158</v>
      </c>
    </row>
    <row r="434" s="2" customFormat="1" ht="21.75" customHeight="1">
      <c r="A434" s="38"/>
      <c r="B434" s="39"/>
      <c r="C434" s="243" t="s">
        <v>809</v>
      </c>
      <c r="D434" s="243" t="s">
        <v>161</v>
      </c>
      <c r="E434" s="244" t="s">
        <v>810</v>
      </c>
      <c r="F434" s="245" t="s">
        <v>811</v>
      </c>
      <c r="G434" s="246" t="s">
        <v>280</v>
      </c>
      <c r="H434" s="247">
        <v>18</v>
      </c>
      <c r="I434" s="248"/>
      <c r="J434" s="249">
        <f>ROUND(I434*H434,2)</f>
        <v>0</v>
      </c>
      <c r="K434" s="245" t="s">
        <v>260</v>
      </c>
      <c r="L434" s="44"/>
      <c r="M434" s="250" t="s">
        <v>1</v>
      </c>
      <c r="N434" s="251" t="s">
        <v>39</v>
      </c>
      <c r="O434" s="91"/>
      <c r="P434" s="252">
        <f>O434*H434</f>
        <v>0</v>
      </c>
      <c r="Q434" s="252">
        <v>0</v>
      </c>
      <c r="R434" s="252">
        <f>Q434*H434</f>
        <v>0</v>
      </c>
      <c r="S434" s="252">
        <v>0</v>
      </c>
      <c r="T434" s="25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54" t="s">
        <v>170</v>
      </c>
      <c r="AT434" s="254" t="s">
        <v>161</v>
      </c>
      <c r="AU434" s="254" t="s">
        <v>83</v>
      </c>
      <c r="AY434" s="17" t="s">
        <v>158</v>
      </c>
      <c r="BE434" s="255">
        <f>IF(N434="základní",J434,0)</f>
        <v>0</v>
      </c>
      <c r="BF434" s="255">
        <f>IF(N434="snížená",J434,0)</f>
        <v>0</v>
      </c>
      <c r="BG434" s="255">
        <f>IF(N434="zákl. přenesená",J434,0)</f>
        <v>0</v>
      </c>
      <c r="BH434" s="255">
        <f>IF(N434="sníž. přenesená",J434,0)</f>
        <v>0</v>
      </c>
      <c r="BI434" s="255">
        <f>IF(N434="nulová",J434,0)</f>
        <v>0</v>
      </c>
      <c r="BJ434" s="17" t="s">
        <v>81</v>
      </c>
      <c r="BK434" s="255">
        <f>ROUND(I434*H434,2)</f>
        <v>0</v>
      </c>
      <c r="BL434" s="17" t="s">
        <v>170</v>
      </c>
      <c r="BM434" s="254" t="s">
        <v>812</v>
      </c>
    </row>
    <row r="435" s="13" customFormat="1">
      <c r="A435" s="13"/>
      <c r="B435" s="256"/>
      <c r="C435" s="257"/>
      <c r="D435" s="258" t="s">
        <v>181</v>
      </c>
      <c r="E435" s="259" t="s">
        <v>1</v>
      </c>
      <c r="F435" s="260" t="s">
        <v>813</v>
      </c>
      <c r="G435" s="257"/>
      <c r="H435" s="261">
        <v>18</v>
      </c>
      <c r="I435" s="262"/>
      <c r="J435" s="257"/>
      <c r="K435" s="257"/>
      <c r="L435" s="263"/>
      <c r="M435" s="264"/>
      <c r="N435" s="265"/>
      <c r="O435" s="265"/>
      <c r="P435" s="265"/>
      <c r="Q435" s="265"/>
      <c r="R435" s="265"/>
      <c r="S435" s="265"/>
      <c r="T435" s="266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67" t="s">
        <v>181</v>
      </c>
      <c r="AU435" s="267" t="s">
        <v>83</v>
      </c>
      <c r="AV435" s="13" t="s">
        <v>83</v>
      </c>
      <c r="AW435" s="13" t="s">
        <v>31</v>
      </c>
      <c r="AX435" s="13" t="s">
        <v>81</v>
      </c>
      <c r="AY435" s="267" t="s">
        <v>158</v>
      </c>
    </row>
    <row r="436" s="2" customFormat="1" ht="16.5" customHeight="1">
      <c r="A436" s="38"/>
      <c r="B436" s="39"/>
      <c r="C436" s="243" t="s">
        <v>814</v>
      </c>
      <c r="D436" s="243" t="s">
        <v>161</v>
      </c>
      <c r="E436" s="244" t="s">
        <v>815</v>
      </c>
      <c r="F436" s="245" t="s">
        <v>816</v>
      </c>
      <c r="G436" s="246" t="s">
        <v>280</v>
      </c>
      <c r="H436" s="247">
        <v>18</v>
      </c>
      <c r="I436" s="248"/>
      <c r="J436" s="249">
        <f>ROUND(I436*H436,2)</f>
        <v>0</v>
      </c>
      <c r="K436" s="245" t="s">
        <v>260</v>
      </c>
      <c r="L436" s="44"/>
      <c r="M436" s="250" t="s">
        <v>1</v>
      </c>
      <c r="N436" s="251" t="s">
        <v>39</v>
      </c>
      <c r="O436" s="91"/>
      <c r="P436" s="252">
        <f>O436*H436</f>
        <v>0</v>
      </c>
      <c r="Q436" s="252">
        <v>0</v>
      </c>
      <c r="R436" s="252">
        <f>Q436*H436</f>
        <v>0</v>
      </c>
      <c r="S436" s="252">
        <v>0</v>
      </c>
      <c r="T436" s="25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4" t="s">
        <v>170</v>
      </c>
      <c r="AT436" s="254" t="s">
        <v>161</v>
      </c>
      <c r="AU436" s="254" t="s">
        <v>83</v>
      </c>
      <c r="AY436" s="17" t="s">
        <v>158</v>
      </c>
      <c r="BE436" s="255">
        <f>IF(N436="základní",J436,0)</f>
        <v>0</v>
      </c>
      <c r="BF436" s="255">
        <f>IF(N436="snížená",J436,0)</f>
        <v>0</v>
      </c>
      <c r="BG436" s="255">
        <f>IF(N436="zákl. přenesená",J436,0)</f>
        <v>0</v>
      </c>
      <c r="BH436" s="255">
        <f>IF(N436="sníž. přenesená",J436,0)</f>
        <v>0</v>
      </c>
      <c r="BI436" s="255">
        <f>IF(N436="nulová",J436,0)</f>
        <v>0</v>
      </c>
      <c r="BJ436" s="17" t="s">
        <v>81</v>
      </c>
      <c r="BK436" s="255">
        <f>ROUND(I436*H436,2)</f>
        <v>0</v>
      </c>
      <c r="BL436" s="17" t="s">
        <v>170</v>
      </c>
      <c r="BM436" s="254" t="s">
        <v>817</v>
      </c>
    </row>
    <row r="437" s="13" customFormat="1">
      <c r="A437" s="13"/>
      <c r="B437" s="256"/>
      <c r="C437" s="257"/>
      <c r="D437" s="258" t="s">
        <v>181</v>
      </c>
      <c r="E437" s="259" t="s">
        <v>1</v>
      </c>
      <c r="F437" s="260" t="s">
        <v>813</v>
      </c>
      <c r="G437" s="257"/>
      <c r="H437" s="261">
        <v>18</v>
      </c>
      <c r="I437" s="262"/>
      <c r="J437" s="257"/>
      <c r="K437" s="257"/>
      <c r="L437" s="263"/>
      <c r="M437" s="264"/>
      <c r="N437" s="265"/>
      <c r="O437" s="265"/>
      <c r="P437" s="265"/>
      <c r="Q437" s="265"/>
      <c r="R437" s="265"/>
      <c r="S437" s="265"/>
      <c r="T437" s="26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7" t="s">
        <v>181</v>
      </c>
      <c r="AU437" s="267" t="s">
        <v>83</v>
      </c>
      <c r="AV437" s="13" t="s">
        <v>83</v>
      </c>
      <c r="AW437" s="13" t="s">
        <v>31</v>
      </c>
      <c r="AX437" s="13" t="s">
        <v>81</v>
      </c>
      <c r="AY437" s="267" t="s">
        <v>158</v>
      </c>
    </row>
    <row r="438" s="2" customFormat="1" ht="21.75" customHeight="1">
      <c r="A438" s="38"/>
      <c r="B438" s="39"/>
      <c r="C438" s="243" t="s">
        <v>818</v>
      </c>
      <c r="D438" s="243" t="s">
        <v>161</v>
      </c>
      <c r="E438" s="244" t="s">
        <v>819</v>
      </c>
      <c r="F438" s="245" t="s">
        <v>820</v>
      </c>
      <c r="G438" s="246" t="s">
        <v>237</v>
      </c>
      <c r="H438" s="247">
        <v>21</v>
      </c>
      <c r="I438" s="248"/>
      <c r="J438" s="249">
        <f>ROUND(I438*H438,2)</f>
        <v>0</v>
      </c>
      <c r="K438" s="245" t="s">
        <v>1</v>
      </c>
      <c r="L438" s="44"/>
      <c r="M438" s="250" t="s">
        <v>1</v>
      </c>
      <c r="N438" s="251" t="s">
        <v>39</v>
      </c>
      <c r="O438" s="91"/>
      <c r="P438" s="252">
        <f>O438*H438</f>
        <v>0</v>
      </c>
      <c r="Q438" s="252">
        <v>0</v>
      </c>
      <c r="R438" s="252">
        <f>Q438*H438</f>
        <v>0</v>
      </c>
      <c r="S438" s="252">
        <v>0</v>
      </c>
      <c r="T438" s="25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54" t="s">
        <v>170</v>
      </c>
      <c r="AT438" s="254" t="s">
        <v>161</v>
      </c>
      <c r="AU438" s="254" t="s">
        <v>83</v>
      </c>
      <c r="AY438" s="17" t="s">
        <v>158</v>
      </c>
      <c r="BE438" s="255">
        <f>IF(N438="základní",J438,0)</f>
        <v>0</v>
      </c>
      <c r="BF438" s="255">
        <f>IF(N438="snížená",J438,0)</f>
        <v>0</v>
      </c>
      <c r="BG438" s="255">
        <f>IF(N438="zákl. přenesená",J438,0)</f>
        <v>0</v>
      </c>
      <c r="BH438" s="255">
        <f>IF(N438="sníž. přenesená",J438,0)</f>
        <v>0</v>
      </c>
      <c r="BI438" s="255">
        <f>IF(N438="nulová",J438,0)</f>
        <v>0</v>
      </c>
      <c r="BJ438" s="17" t="s">
        <v>81</v>
      </c>
      <c r="BK438" s="255">
        <f>ROUND(I438*H438,2)</f>
        <v>0</v>
      </c>
      <c r="BL438" s="17" t="s">
        <v>170</v>
      </c>
      <c r="BM438" s="254" t="s">
        <v>821</v>
      </c>
    </row>
    <row r="439" s="13" customFormat="1">
      <c r="A439" s="13"/>
      <c r="B439" s="256"/>
      <c r="C439" s="257"/>
      <c r="D439" s="258" t="s">
        <v>181</v>
      </c>
      <c r="E439" s="259" t="s">
        <v>1</v>
      </c>
      <c r="F439" s="260" t="s">
        <v>7</v>
      </c>
      <c r="G439" s="257"/>
      <c r="H439" s="261">
        <v>21</v>
      </c>
      <c r="I439" s="262"/>
      <c r="J439" s="257"/>
      <c r="K439" s="257"/>
      <c r="L439" s="263"/>
      <c r="M439" s="264"/>
      <c r="N439" s="265"/>
      <c r="O439" s="265"/>
      <c r="P439" s="265"/>
      <c r="Q439" s="265"/>
      <c r="R439" s="265"/>
      <c r="S439" s="265"/>
      <c r="T439" s="266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7" t="s">
        <v>181</v>
      </c>
      <c r="AU439" s="267" t="s">
        <v>83</v>
      </c>
      <c r="AV439" s="13" t="s">
        <v>83</v>
      </c>
      <c r="AW439" s="13" t="s">
        <v>31</v>
      </c>
      <c r="AX439" s="13" t="s">
        <v>81</v>
      </c>
      <c r="AY439" s="267" t="s">
        <v>158</v>
      </c>
    </row>
    <row r="440" s="2" customFormat="1" ht="21.75" customHeight="1">
      <c r="A440" s="38"/>
      <c r="B440" s="39"/>
      <c r="C440" s="243" t="s">
        <v>822</v>
      </c>
      <c r="D440" s="243" t="s">
        <v>161</v>
      </c>
      <c r="E440" s="244" t="s">
        <v>823</v>
      </c>
      <c r="F440" s="245" t="s">
        <v>824</v>
      </c>
      <c r="G440" s="246" t="s">
        <v>237</v>
      </c>
      <c r="H440" s="247">
        <v>19</v>
      </c>
      <c r="I440" s="248"/>
      <c r="J440" s="249">
        <f>ROUND(I440*H440,2)</f>
        <v>0</v>
      </c>
      <c r="K440" s="245" t="s">
        <v>260</v>
      </c>
      <c r="L440" s="44"/>
      <c r="M440" s="250" t="s">
        <v>1</v>
      </c>
      <c r="N440" s="251" t="s">
        <v>39</v>
      </c>
      <c r="O440" s="91"/>
      <c r="P440" s="252">
        <f>O440*H440</f>
        <v>0</v>
      </c>
      <c r="Q440" s="252">
        <v>0</v>
      </c>
      <c r="R440" s="252">
        <f>Q440*H440</f>
        <v>0</v>
      </c>
      <c r="S440" s="252">
        <v>0.082000000000000003</v>
      </c>
      <c r="T440" s="253">
        <f>S440*H440</f>
        <v>1.5580000000000001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54" t="s">
        <v>170</v>
      </c>
      <c r="AT440" s="254" t="s">
        <v>161</v>
      </c>
      <c r="AU440" s="254" t="s">
        <v>83</v>
      </c>
      <c r="AY440" s="17" t="s">
        <v>158</v>
      </c>
      <c r="BE440" s="255">
        <f>IF(N440="základní",J440,0)</f>
        <v>0</v>
      </c>
      <c r="BF440" s="255">
        <f>IF(N440="snížená",J440,0)</f>
        <v>0</v>
      </c>
      <c r="BG440" s="255">
        <f>IF(N440="zákl. přenesená",J440,0)</f>
        <v>0</v>
      </c>
      <c r="BH440" s="255">
        <f>IF(N440="sníž. přenesená",J440,0)</f>
        <v>0</v>
      </c>
      <c r="BI440" s="255">
        <f>IF(N440="nulová",J440,0)</f>
        <v>0</v>
      </c>
      <c r="BJ440" s="17" t="s">
        <v>81</v>
      </c>
      <c r="BK440" s="255">
        <f>ROUND(I440*H440,2)</f>
        <v>0</v>
      </c>
      <c r="BL440" s="17" t="s">
        <v>170</v>
      </c>
      <c r="BM440" s="254" t="s">
        <v>825</v>
      </c>
    </row>
    <row r="441" s="2" customFormat="1" ht="21.75" customHeight="1">
      <c r="A441" s="38"/>
      <c r="B441" s="39"/>
      <c r="C441" s="243" t="s">
        <v>826</v>
      </c>
      <c r="D441" s="243" t="s">
        <v>161</v>
      </c>
      <c r="E441" s="244" t="s">
        <v>827</v>
      </c>
      <c r="F441" s="245" t="s">
        <v>828</v>
      </c>
      <c r="G441" s="246" t="s">
        <v>237</v>
      </c>
      <c r="H441" s="247">
        <v>10</v>
      </c>
      <c r="I441" s="248"/>
      <c r="J441" s="249">
        <f>ROUND(I441*H441,2)</f>
        <v>0</v>
      </c>
      <c r="K441" s="245" t="s">
        <v>260</v>
      </c>
      <c r="L441" s="44"/>
      <c r="M441" s="250" t="s">
        <v>1</v>
      </c>
      <c r="N441" s="251" t="s">
        <v>39</v>
      </c>
      <c r="O441" s="91"/>
      <c r="P441" s="252">
        <f>O441*H441</f>
        <v>0</v>
      </c>
      <c r="Q441" s="252">
        <v>0</v>
      </c>
      <c r="R441" s="252">
        <f>Q441*H441</f>
        <v>0</v>
      </c>
      <c r="S441" s="252">
        <v>0.0040000000000000001</v>
      </c>
      <c r="T441" s="253">
        <f>S441*H441</f>
        <v>0.040000000000000001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54" t="s">
        <v>170</v>
      </c>
      <c r="AT441" s="254" t="s">
        <v>161</v>
      </c>
      <c r="AU441" s="254" t="s">
        <v>83</v>
      </c>
      <c r="AY441" s="17" t="s">
        <v>158</v>
      </c>
      <c r="BE441" s="255">
        <f>IF(N441="základní",J441,0)</f>
        <v>0</v>
      </c>
      <c r="BF441" s="255">
        <f>IF(N441="snížená",J441,0)</f>
        <v>0</v>
      </c>
      <c r="BG441" s="255">
        <f>IF(N441="zákl. přenesená",J441,0)</f>
        <v>0</v>
      </c>
      <c r="BH441" s="255">
        <f>IF(N441="sníž. přenesená",J441,0)</f>
        <v>0</v>
      </c>
      <c r="BI441" s="255">
        <f>IF(N441="nulová",J441,0)</f>
        <v>0</v>
      </c>
      <c r="BJ441" s="17" t="s">
        <v>81</v>
      </c>
      <c r="BK441" s="255">
        <f>ROUND(I441*H441,2)</f>
        <v>0</v>
      </c>
      <c r="BL441" s="17" t="s">
        <v>170</v>
      </c>
      <c r="BM441" s="254" t="s">
        <v>829</v>
      </c>
    </row>
    <row r="442" s="2" customFormat="1" ht="16.5" customHeight="1">
      <c r="A442" s="38"/>
      <c r="B442" s="39"/>
      <c r="C442" s="243" t="s">
        <v>830</v>
      </c>
      <c r="D442" s="243" t="s">
        <v>161</v>
      </c>
      <c r="E442" s="244" t="s">
        <v>831</v>
      </c>
      <c r="F442" s="245" t="s">
        <v>832</v>
      </c>
      <c r="G442" s="246" t="s">
        <v>280</v>
      </c>
      <c r="H442" s="247">
        <v>751.26999999999998</v>
      </c>
      <c r="I442" s="248"/>
      <c r="J442" s="249">
        <f>ROUND(I442*H442,2)</f>
        <v>0</v>
      </c>
      <c r="K442" s="245" t="s">
        <v>260</v>
      </c>
      <c r="L442" s="44"/>
      <c r="M442" s="250" t="s">
        <v>1</v>
      </c>
      <c r="N442" s="251" t="s">
        <v>39</v>
      </c>
      <c r="O442" s="91"/>
      <c r="P442" s="252">
        <f>O442*H442</f>
        <v>0</v>
      </c>
      <c r="Q442" s="252">
        <v>0</v>
      </c>
      <c r="R442" s="252">
        <f>Q442*H442</f>
        <v>0</v>
      </c>
      <c r="S442" s="252">
        <v>0</v>
      </c>
      <c r="T442" s="25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54" t="s">
        <v>170</v>
      </c>
      <c r="AT442" s="254" t="s">
        <v>161</v>
      </c>
      <c r="AU442" s="254" t="s">
        <v>83</v>
      </c>
      <c r="AY442" s="17" t="s">
        <v>158</v>
      </c>
      <c r="BE442" s="255">
        <f>IF(N442="základní",J442,0)</f>
        <v>0</v>
      </c>
      <c r="BF442" s="255">
        <f>IF(N442="snížená",J442,0)</f>
        <v>0</v>
      </c>
      <c r="BG442" s="255">
        <f>IF(N442="zákl. přenesená",J442,0)</f>
        <v>0</v>
      </c>
      <c r="BH442" s="255">
        <f>IF(N442="sníž. přenesená",J442,0)</f>
        <v>0</v>
      </c>
      <c r="BI442" s="255">
        <f>IF(N442="nulová",J442,0)</f>
        <v>0</v>
      </c>
      <c r="BJ442" s="17" t="s">
        <v>81</v>
      </c>
      <c r="BK442" s="255">
        <f>ROUND(I442*H442,2)</f>
        <v>0</v>
      </c>
      <c r="BL442" s="17" t="s">
        <v>170</v>
      </c>
      <c r="BM442" s="254" t="s">
        <v>833</v>
      </c>
    </row>
    <row r="443" s="2" customFormat="1" ht="21.75" customHeight="1">
      <c r="A443" s="38"/>
      <c r="B443" s="39"/>
      <c r="C443" s="243" t="s">
        <v>834</v>
      </c>
      <c r="D443" s="243" t="s">
        <v>161</v>
      </c>
      <c r="E443" s="244" t="s">
        <v>835</v>
      </c>
      <c r="F443" s="245" t="s">
        <v>836</v>
      </c>
      <c r="G443" s="246" t="s">
        <v>259</v>
      </c>
      <c r="H443" s="247">
        <v>263.10000000000002</v>
      </c>
      <c r="I443" s="248"/>
      <c r="J443" s="249">
        <f>ROUND(I443*H443,2)</f>
        <v>0</v>
      </c>
      <c r="K443" s="245" t="s">
        <v>260</v>
      </c>
      <c r="L443" s="44"/>
      <c r="M443" s="250" t="s">
        <v>1</v>
      </c>
      <c r="N443" s="251" t="s">
        <v>39</v>
      </c>
      <c r="O443" s="91"/>
      <c r="P443" s="252">
        <f>O443*H443</f>
        <v>0</v>
      </c>
      <c r="Q443" s="252">
        <v>0</v>
      </c>
      <c r="R443" s="252">
        <f>Q443*H443</f>
        <v>0</v>
      </c>
      <c r="S443" s="252">
        <v>0</v>
      </c>
      <c r="T443" s="253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4" t="s">
        <v>170</v>
      </c>
      <c r="AT443" s="254" t="s">
        <v>161</v>
      </c>
      <c r="AU443" s="254" t="s">
        <v>83</v>
      </c>
      <c r="AY443" s="17" t="s">
        <v>158</v>
      </c>
      <c r="BE443" s="255">
        <f>IF(N443="základní",J443,0)</f>
        <v>0</v>
      </c>
      <c r="BF443" s="255">
        <f>IF(N443="snížená",J443,0)</f>
        <v>0</v>
      </c>
      <c r="BG443" s="255">
        <f>IF(N443="zákl. přenesená",J443,0)</f>
        <v>0</v>
      </c>
      <c r="BH443" s="255">
        <f>IF(N443="sníž. přenesená",J443,0)</f>
        <v>0</v>
      </c>
      <c r="BI443" s="255">
        <f>IF(N443="nulová",J443,0)</f>
        <v>0</v>
      </c>
      <c r="BJ443" s="17" t="s">
        <v>81</v>
      </c>
      <c r="BK443" s="255">
        <f>ROUND(I443*H443,2)</f>
        <v>0</v>
      </c>
      <c r="BL443" s="17" t="s">
        <v>170</v>
      </c>
      <c r="BM443" s="254" t="s">
        <v>837</v>
      </c>
    </row>
    <row r="444" s="13" customFormat="1">
      <c r="A444" s="13"/>
      <c r="B444" s="256"/>
      <c r="C444" s="257"/>
      <c r="D444" s="258" t="s">
        <v>181</v>
      </c>
      <c r="E444" s="259" t="s">
        <v>1</v>
      </c>
      <c r="F444" s="260" t="s">
        <v>838</v>
      </c>
      <c r="G444" s="257"/>
      <c r="H444" s="261">
        <v>263.10000000000002</v>
      </c>
      <c r="I444" s="262"/>
      <c r="J444" s="257"/>
      <c r="K444" s="257"/>
      <c r="L444" s="263"/>
      <c r="M444" s="264"/>
      <c r="N444" s="265"/>
      <c r="O444" s="265"/>
      <c r="P444" s="265"/>
      <c r="Q444" s="265"/>
      <c r="R444" s="265"/>
      <c r="S444" s="265"/>
      <c r="T444" s="26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7" t="s">
        <v>181</v>
      </c>
      <c r="AU444" s="267" t="s">
        <v>83</v>
      </c>
      <c r="AV444" s="13" t="s">
        <v>83</v>
      </c>
      <c r="AW444" s="13" t="s">
        <v>31</v>
      </c>
      <c r="AX444" s="13" t="s">
        <v>81</v>
      </c>
      <c r="AY444" s="267" t="s">
        <v>158</v>
      </c>
    </row>
    <row r="445" s="2" customFormat="1" ht="21.75" customHeight="1">
      <c r="A445" s="38"/>
      <c r="B445" s="39"/>
      <c r="C445" s="243" t="s">
        <v>839</v>
      </c>
      <c r="D445" s="243" t="s">
        <v>161</v>
      </c>
      <c r="E445" s="244" t="s">
        <v>840</v>
      </c>
      <c r="F445" s="245" t="s">
        <v>841</v>
      </c>
      <c r="G445" s="246" t="s">
        <v>259</v>
      </c>
      <c r="H445" s="247">
        <v>365.88999999999999</v>
      </c>
      <c r="I445" s="248"/>
      <c r="J445" s="249">
        <f>ROUND(I445*H445,2)</f>
        <v>0</v>
      </c>
      <c r="K445" s="245" t="s">
        <v>260</v>
      </c>
      <c r="L445" s="44"/>
      <c r="M445" s="250" t="s">
        <v>1</v>
      </c>
      <c r="N445" s="251" t="s">
        <v>39</v>
      </c>
      <c r="O445" s="91"/>
      <c r="P445" s="252">
        <f>O445*H445</f>
        <v>0</v>
      </c>
      <c r="Q445" s="252">
        <v>0</v>
      </c>
      <c r="R445" s="252">
        <f>Q445*H445</f>
        <v>0</v>
      </c>
      <c r="S445" s="252">
        <v>0</v>
      </c>
      <c r="T445" s="253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54" t="s">
        <v>170</v>
      </c>
      <c r="AT445" s="254" t="s">
        <v>161</v>
      </c>
      <c r="AU445" s="254" t="s">
        <v>83</v>
      </c>
      <c r="AY445" s="17" t="s">
        <v>158</v>
      </c>
      <c r="BE445" s="255">
        <f>IF(N445="základní",J445,0)</f>
        <v>0</v>
      </c>
      <c r="BF445" s="255">
        <f>IF(N445="snížená",J445,0)</f>
        <v>0</v>
      </c>
      <c r="BG445" s="255">
        <f>IF(N445="zákl. přenesená",J445,0)</f>
        <v>0</v>
      </c>
      <c r="BH445" s="255">
        <f>IF(N445="sníž. přenesená",J445,0)</f>
        <v>0</v>
      </c>
      <c r="BI445" s="255">
        <f>IF(N445="nulová",J445,0)</f>
        <v>0</v>
      </c>
      <c r="BJ445" s="17" t="s">
        <v>81</v>
      </c>
      <c r="BK445" s="255">
        <f>ROUND(I445*H445,2)</f>
        <v>0</v>
      </c>
      <c r="BL445" s="17" t="s">
        <v>170</v>
      </c>
      <c r="BM445" s="254" t="s">
        <v>842</v>
      </c>
    </row>
    <row r="446" s="13" customFormat="1">
      <c r="A446" s="13"/>
      <c r="B446" s="256"/>
      <c r="C446" s="257"/>
      <c r="D446" s="258" t="s">
        <v>181</v>
      </c>
      <c r="E446" s="259" t="s">
        <v>1</v>
      </c>
      <c r="F446" s="260" t="s">
        <v>843</v>
      </c>
      <c r="G446" s="257"/>
      <c r="H446" s="261">
        <v>365.88999999999999</v>
      </c>
      <c r="I446" s="262"/>
      <c r="J446" s="257"/>
      <c r="K446" s="257"/>
      <c r="L446" s="263"/>
      <c r="M446" s="264"/>
      <c r="N446" s="265"/>
      <c r="O446" s="265"/>
      <c r="P446" s="265"/>
      <c r="Q446" s="265"/>
      <c r="R446" s="265"/>
      <c r="S446" s="265"/>
      <c r="T446" s="26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7" t="s">
        <v>181</v>
      </c>
      <c r="AU446" s="267" t="s">
        <v>83</v>
      </c>
      <c r="AV446" s="13" t="s">
        <v>83</v>
      </c>
      <c r="AW446" s="13" t="s">
        <v>31</v>
      </c>
      <c r="AX446" s="13" t="s">
        <v>81</v>
      </c>
      <c r="AY446" s="267" t="s">
        <v>158</v>
      </c>
    </row>
    <row r="447" s="2" customFormat="1" ht="21.75" customHeight="1">
      <c r="A447" s="38"/>
      <c r="B447" s="39"/>
      <c r="C447" s="243" t="s">
        <v>844</v>
      </c>
      <c r="D447" s="243" t="s">
        <v>161</v>
      </c>
      <c r="E447" s="244" t="s">
        <v>845</v>
      </c>
      <c r="F447" s="245" t="s">
        <v>846</v>
      </c>
      <c r="G447" s="246" t="s">
        <v>280</v>
      </c>
      <c r="H447" s="247">
        <v>420</v>
      </c>
      <c r="I447" s="248"/>
      <c r="J447" s="249">
        <f>ROUND(I447*H447,2)</f>
        <v>0</v>
      </c>
      <c r="K447" s="245" t="s">
        <v>1</v>
      </c>
      <c r="L447" s="44"/>
      <c r="M447" s="250" t="s">
        <v>1</v>
      </c>
      <c r="N447" s="251" t="s">
        <v>39</v>
      </c>
      <c r="O447" s="91"/>
      <c r="P447" s="252">
        <f>O447*H447</f>
        <v>0</v>
      </c>
      <c r="Q447" s="252">
        <v>0</v>
      </c>
      <c r="R447" s="252">
        <f>Q447*H447</f>
        <v>0</v>
      </c>
      <c r="S447" s="252">
        <v>0</v>
      </c>
      <c r="T447" s="253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4" t="s">
        <v>170</v>
      </c>
      <c r="AT447" s="254" t="s">
        <v>161</v>
      </c>
      <c r="AU447" s="254" t="s">
        <v>83</v>
      </c>
      <c r="AY447" s="17" t="s">
        <v>158</v>
      </c>
      <c r="BE447" s="255">
        <f>IF(N447="základní",J447,0)</f>
        <v>0</v>
      </c>
      <c r="BF447" s="255">
        <f>IF(N447="snížená",J447,0)</f>
        <v>0</v>
      </c>
      <c r="BG447" s="255">
        <f>IF(N447="zákl. přenesená",J447,0)</f>
        <v>0</v>
      </c>
      <c r="BH447" s="255">
        <f>IF(N447="sníž. přenesená",J447,0)</f>
        <v>0</v>
      </c>
      <c r="BI447" s="255">
        <f>IF(N447="nulová",J447,0)</f>
        <v>0</v>
      </c>
      <c r="BJ447" s="17" t="s">
        <v>81</v>
      </c>
      <c r="BK447" s="255">
        <f>ROUND(I447*H447,2)</f>
        <v>0</v>
      </c>
      <c r="BL447" s="17" t="s">
        <v>170</v>
      </c>
      <c r="BM447" s="254" t="s">
        <v>847</v>
      </c>
    </row>
    <row r="448" s="13" customFormat="1">
      <c r="A448" s="13"/>
      <c r="B448" s="256"/>
      <c r="C448" s="257"/>
      <c r="D448" s="258" t="s">
        <v>181</v>
      </c>
      <c r="E448" s="259" t="s">
        <v>1</v>
      </c>
      <c r="F448" s="260" t="s">
        <v>848</v>
      </c>
      <c r="G448" s="257"/>
      <c r="H448" s="261">
        <v>420</v>
      </c>
      <c r="I448" s="262"/>
      <c r="J448" s="257"/>
      <c r="K448" s="257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181</v>
      </c>
      <c r="AU448" s="267" t="s">
        <v>83</v>
      </c>
      <c r="AV448" s="13" t="s">
        <v>83</v>
      </c>
      <c r="AW448" s="13" t="s">
        <v>31</v>
      </c>
      <c r="AX448" s="13" t="s">
        <v>81</v>
      </c>
      <c r="AY448" s="267" t="s">
        <v>158</v>
      </c>
    </row>
    <row r="449" s="12" customFormat="1" ht="22.8" customHeight="1">
      <c r="A449" s="12"/>
      <c r="B449" s="227"/>
      <c r="C449" s="228"/>
      <c r="D449" s="229" t="s">
        <v>73</v>
      </c>
      <c r="E449" s="241" t="s">
        <v>849</v>
      </c>
      <c r="F449" s="241" t="s">
        <v>850</v>
      </c>
      <c r="G449" s="228"/>
      <c r="H449" s="228"/>
      <c r="I449" s="231"/>
      <c r="J449" s="242">
        <f>BK449</f>
        <v>0</v>
      </c>
      <c r="K449" s="228"/>
      <c r="L449" s="233"/>
      <c r="M449" s="234"/>
      <c r="N449" s="235"/>
      <c r="O449" s="235"/>
      <c r="P449" s="236">
        <f>SUM(P450:P469)</f>
        <v>0</v>
      </c>
      <c r="Q449" s="235"/>
      <c r="R449" s="236">
        <f>SUM(R450:R469)</f>
        <v>0</v>
      </c>
      <c r="S449" s="235"/>
      <c r="T449" s="237">
        <f>SUM(T450:T469)</f>
        <v>0</v>
      </c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R449" s="238" t="s">
        <v>81</v>
      </c>
      <c r="AT449" s="239" t="s">
        <v>73</v>
      </c>
      <c r="AU449" s="239" t="s">
        <v>81</v>
      </c>
      <c r="AY449" s="238" t="s">
        <v>158</v>
      </c>
      <c r="BK449" s="240">
        <f>SUM(BK450:BK469)</f>
        <v>0</v>
      </c>
    </row>
    <row r="450" s="2" customFormat="1" ht="16.5" customHeight="1">
      <c r="A450" s="38"/>
      <c r="B450" s="39"/>
      <c r="C450" s="243" t="s">
        <v>851</v>
      </c>
      <c r="D450" s="243" t="s">
        <v>161</v>
      </c>
      <c r="E450" s="244" t="s">
        <v>852</v>
      </c>
      <c r="F450" s="245" t="s">
        <v>853</v>
      </c>
      <c r="G450" s="246" t="s">
        <v>387</v>
      </c>
      <c r="H450" s="247">
        <v>-1273.5039999999999</v>
      </c>
      <c r="I450" s="248"/>
      <c r="J450" s="249">
        <f>ROUND(I450*H450,2)</f>
        <v>0</v>
      </c>
      <c r="K450" s="245" t="s">
        <v>1</v>
      </c>
      <c r="L450" s="44"/>
      <c r="M450" s="250" t="s">
        <v>1</v>
      </c>
      <c r="N450" s="251" t="s">
        <v>39</v>
      </c>
      <c r="O450" s="91"/>
      <c r="P450" s="252">
        <f>O450*H450</f>
        <v>0</v>
      </c>
      <c r="Q450" s="252">
        <v>0</v>
      </c>
      <c r="R450" s="252">
        <f>Q450*H450</f>
        <v>0</v>
      </c>
      <c r="S450" s="252">
        <v>0</v>
      </c>
      <c r="T450" s="253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54" t="s">
        <v>170</v>
      </c>
      <c r="AT450" s="254" t="s">
        <v>161</v>
      </c>
      <c r="AU450" s="254" t="s">
        <v>83</v>
      </c>
      <c r="AY450" s="17" t="s">
        <v>158</v>
      </c>
      <c r="BE450" s="255">
        <f>IF(N450="základní",J450,0)</f>
        <v>0</v>
      </c>
      <c r="BF450" s="255">
        <f>IF(N450="snížená",J450,0)</f>
        <v>0</v>
      </c>
      <c r="BG450" s="255">
        <f>IF(N450="zákl. přenesená",J450,0)</f>
        <v>0</v>
      </c>
      <c r="BH450" s="255">
        <f>IF(N450="sníž. přenesená",J450,0)</f>
        <v>0</v>
      </c>
      <c r="BI450" s="255">
        <f>IF(N450="nulová",J450,0)</f>
        <v>0</v>
      </c>
      <c r="BJ450" s="17" t="s">
        <v>81</v>
      </c>
      <c r="BK450" s="255">
        <f>ROUND(I450*H450,2)</f>
        <v>0</v>
      </c>
      <c r="BL450" s="17" t="s">
        <v>170</v>
      </c>
      <c r="BM450" s="254" t="s">
        <v>854</v>
      </c>
    </row>
    <row r="451" s="13" customFormat="1">
      <c r="A451" s="13"/>
      <c r="B451" s="256"/>
      <c r="C451" s="257"/>
      <c r="D451" s="258" t="s">
        <v>181</v>
      </c>
      <c r="E451" s="259" t="s">
        <v>1</v>
      </c>
      <c r="F451" s="260" t="s">
        <v>855</v>
      </c>
      <c r="G451" s="257"/>
      <c r="H451" s="261">
        <v>-15.174</v>
      </c>
      <c r="I451" s="262"/>
      <c r="J451" s="257"/>
      <c r="K451" s="257"/>
      <c r="L451" s="263"/>
      <c r="M451" s="264"/>
      <c r="N451" s="265"/>
      <c r="O451" s="265"/>
      <c r="P451" s="265"/>
      <c r="Q451" s="265"/>
      <c r="R451" s="265"/>
      <c r="S451" s="265"/>
      <c r="T451" s="266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7" t="s">
        <v>181</v>
      </c>
      <c r="AU451" s="267" t="s">
        <v>83</v>
      </c>
      <c r="AV451" s="13" t="s">
        <v>83</v>
      </c>
      <c r="AW451" s="13" t="s">
        <v>31</v>
      </c>
      <c r="AX451" s="13" t="s">
        <v>74</v>
      </c>
      <c r="AY451" s="267" t="s">
        <v>158</v>
      </c>
    </row>
    <row r="452" s="13" customFormat="1">
      <c r="A452" s="13"/>
      <c r="B452" s="256"/>
      <c r="C452" s="257"/>
      <c r="D452" s="258" t="s">
        <v>181</v>
      </c>
      <c r="E452" s="259" t="s">
        <v>1</v>
      </c>
      <c r="F452" s="260" t="s">
        <v>856</v>
      </c>
      <c r="G452" s="257"/>
      <c r="H452" s="261">
        <v>-1258.3299999999999</v>
      </c>
      <c r="I452" s="262"/>
      <c r="J452" s="257"/>
      <c r="K452" s="257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181</v>
      </c>
      <c r="AU452" s="267" t="s">
        <v>83</v>
      </c>
      <c r="AV452" s="13" t="s">
        <v>83</v>
      </c>
      <c r="AW452" s="13" t="s">
        <v>31</v>
      </c>
      <c r="AX452" s="13" t="s">
        <v>74</v>
      </c>
      <c r="AY452" s="267" t="s">
        <v>158</v>
      </c>
    </row>
    <row r="453" s="15" customFormat="1">
      <c r="A453" s="15"/>
      <c r="B453" s="283"/>
      <c r="C453" s="284"/>
      <c r="D453" s="258" t="s">
        <v>181</v>
      </c>
      <c r="E453" s="285" t="s">
        <v>1</v>
      </c>
      <c r="F453" s="286" t="s">
        <v>269</v>
      </c>
      <c r="G453" s="284"/>
      <c r="H453" s="287">
        <v>-1273.5039999999999</v>
      </c>
      <c r="I453" s="288"/>
      <c r="J453" s="284"/>
      <c r="K453" s="284"/>
      <c r="L453" s="289"/>
      <c r="M453" s="290"/>
      <c r="N453" s="291"/>
      <c r="O453" s="291"/>
      <c r="P453" s="291"/>
      <c r="Q453" s="291"/>
      <c r="R453" s="291"/>
      <c r="S453" s="291"/>
      <c r="T453" s="292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93" t="s">
        <v>181</v>
      </c>
      <c r="AU453" s="293" t="s">
        <v>83</v>
      </c>
      <c r="AV453" s="15" t="s">
        <v>170</v>
      </c>
      <c r="AW453" s="15" t="s">
        <v>31</v>
      </c>
      <c r="AX453" s="15" t="s">
        <v>81</v>
      </c>
      <c r="AY453" s="293" t="s">
        <v>158</v>
      </c>
    </row>
    <row r="454" s="2" customFormat="1" ht="16.5" customHeight="1">
      <c r="A454" s="38"/>
      <c r="B454" s="39"/>
      <c r="C454" s="243" t="s">
        <v>857</v>
      </c>
      <c r="D454" s="243" t="s">
        <v>161</v>
      </c>
      <c r="E454" s="244" t="s">
        <v>858</v>
      </c>
      <c r="F454" s="245" t="s">
        <v>859</v>
      </c>
      <c r="G454" s="246" t="s">
        <v>387</v>
      </c>
      <c r="H454" s="247">
        <v>166.672</v>
      </c>
      <c r="I454" s="248"/>
      <c r="J454" s="249">
        <f>ROUND(I454*H454,2)</f>
        <v>0</v>
      </c>
      <c r="K454" s="245" t="s">
        <v>260</v>
      </c>
      <c r="L454" s="44"/>
      <c r="M454" s="250" t="s">
        <v>1</v>
      </c>
      <c r="N454" s="251" t="s">
        <v>39</v>
      </c>
      <c r="O454" s="91"/>
      <c r="P454" s="252">
        <f>O454*H454</f>
        <v>0</v>
      </c>
      <c r="Q454" s="252">
        <v>0</v>
      </c>
      <c r="R454" s="252">
        <f>Q454*H454</f>
        <v>0</v>
      </c>
      <c r="S454" s="252">
        <v>0</v>
      </c>
      <c r="T454" s="253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4" t="s">
        <v>170</v>
      </c>
      <c r="AT454" s="254" t="s">
        <v>161</v>
      </c>
      <c r="AU454" s="254" t="s">
        <v>83</v>
      </c>
      <c r="AY454" s="17" t="s">
        <v>158</v>
      </c>
      <c r="BE454" s="255">
        <f>IF(N454="základní",J454,0)</f>
        <v>0</v>
      </c>
      <c r="BF454" s="255">
        <f>IF(N454="snížená",J454,0)</f>
        <v>0</v>
      </c>
      <c r="BG454" s="255">
        <f>IF(N454="zákl. přenesená",J454,0)</f>
        <v>0</v>
      </c>
      <c r="BH454" s="255">
        <f>IF(N454="sníž. přenesená",J454,0)</f>
        <v>0</v>
      </c>
      <c r="BI454" s="255">
        <f>IF(N454="nulová",J454,0)</f>
        <v>0</v>
      </c>
      <c r="BJ454" s="17" t="s">
        <v>81</v>
      </c>
      <c r="BK454" s="255">
        <f>ROUND(I454*H454,2)</f>
        <v>0</v>
      </c>
      <c r="BL454" s="17" t="s">
        <v>170</v>
      </c>
      <c r="BM454" s="254" t="s">
        <v>860</v>
      </c>
    </row>
    <row r="455" s="13" customFormat="1">
      <c r="A455" s="13"/>
      <c r="B455" s="256"/>
      <c r="C455" s="257"/>
      <c r="D455" s="258" t="s">
        <v>181</v>
      </c>
      <c r="E455" s="259" t="s">
        <v>1</v>
      </c>
      <c r="F455" s="260" t="s">
        <v>861</v>
      </c>
      <c r="G455" s="257"/>
      <c r="H455" s="261">
        <v>166.672</v>
      </c>
      <c r="I455" s="262"/>
      <c r="J455" s="257"/>
      <c r="K455" s="257"/>
      <c r="L455" s="263"/>
      <c r="M455" s="264"/>
      <c r="N455" s="265"/>
      <c r="O455" s="265"/>
      <c r="P455" s="265"/>
      <c r="Q455" s="265"/>
      <c r="R455" s="265"/>
      <c r="S455" s="265"/>
      <c r="T455" s="26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7" t="s">
        <v>181</v>
      </c>
      <c r="AU455" s="267" t="s">
        <v>83</v>
      </c>
      <c r="AV455" s="13" t="s">
        <v>83</v>
      </c>
      <c r="AW455" s="13" t="s">
        <v>31</v>
      </c>
      <c r="AX455" s="13" t="s">
        <v>81</v>
      </c>
      <c r="AY455" s="267" t="s">
        <v>158</v>
      </c>
    </row>
    <row r="456" s="2" customFormat="1" ht="21.75" customHeight="1">
      <c r="A456" s="38"/>
      <c r="B456" s="39"/>
      <c r="C456" s="243" t="s">
        <v>862</v>
      </c>
      <c r="D456" s="243" t="s">
        <v>161</v>
      </c>
      <c r="E456" s="244" t="s">
        <v>863</v>
      </c>
      <c r="F456" s="245" t="s">
        <v>864</v>
      </c>
      <c r="G456" s="246" t="s">
        <v>387</v>
      </c>
      <c r="H456" s="247">
        <v>4833.4880000000003</v>
      </c>
      <c r="I456" s="248"/>
      <c r="J456" s="249">
        <f>ROUND(I456*H456,2)</f>
        <v>0</v>
      </c>
      <c r="K456" s="245" t="s">
        <v>260</v>
      </c>
      <c r="L456" s="44"/>
      <c r="M456" s="250" t="s">
        <v>1</v>
      </c>
      <c r="N456" s="251" t="s">
        <v>39</v>
      </c>
      <c r="O456" s="91"/>
      <c r="P456" s="252">
        <f>O456*H456</f>
        <v>0</v>
      </c>
      <c r="Q456" s="252">
        <v>0</v>
      </c>
      <c r="R456" s="252">
        <f>Q456*H456</f>
        <v>0</v>
      </c>
      <c r="S456" s="252">
        <v>0</v>
      </c>
      <c r="T456" s="253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54" t="s">
        <v>170</v>
      </c>
      <c r="AT456" s="254" t="s">
        <v>161</v>
      </c>
      <c r="AU456" s="254" t="s">
        <v>83</v>
      </c>
      <c r="AY456" s="17" t="s">
        <v>158</v>
      </c>
      <c r="BE456" s="255">
        <f>IF(N456="základní",J456,0)</f>
        <v>0</v>
      </c>
      <c r="BF456" s="255">
        <f>IF(N456="snížená",J456,0)</f>
        <v>0</v>
      </c>
      <c r="BG456" s="255">
        <f>IF(N456="zákl. přenesená",J456,0)</f>
        <v>0</v>
      </c>
      <c r="BH456" s="255">
        <f>IF(N456="sníž. přenesená",J456,0)</f>
        <v>0</v>
      </c>
      <c r="BI456" s="255">
        <f>IF(N456="nulová",J456,0)</f>
        <v>0</v>
      </c>
      <c r="BJ456" s="17" t="s">
        <v>81</v>
      </c>
      <c r="BK456" s="255">
        <f>ROUND(I456*H456,2)</f>
        <v>0</v>
      </c>
      <c r="BL456" s="17" t="s">
        <v>170</v>
      </c>
      <c r="BM456" s="254" t="s">
        <v>865</v>
      </c>
    </row>
    <row r="457" s="13" customFormat="1">
      <c r="A457" s="13"/>
      <c r="B457" s="256"/>
      <c r="C457" s="257"/>
      <c r="D457" s="258" t="s">
        <v>181</v>
      </c>
      <c r="E457" s="259" t="s">
        <v>1</v>
      </c>
      <c r="F457" s="260" t="s">
        <v>866</v>
      </c>
      <c r="G457" s="257"/>
      <c r="H457" s="261">
        <v>4833.4880000000003</v>
      </c>
      <c r="I457" s="262"/>
      <c r="J457" s="257"/>
      <c r="K457" s="257"/>
      <c r="L457" s="263"/>
      <c r="M457" s="264"/>
      <c r="N457" s="265"/>
      <c r="O457" s="265"/>
      <c r="P457" s="265"/>
      <c r="Q457" s="265"/>
      <c r="R457" s="265"/>
      <c r="S457" s="265"/>
      <c r="T457" s="266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7" t="s">
        <v>181</v>
      </c>
      <c r="AU457" s="267" t="s">
        <v>83</v>
      </c>
      <c r="AV457" s="13" t="s">
        <v>83</v>
      </c>
      <c r="AW457" s="13" t="s">
        <v>31</v>
      </c>
      <c r="AX457" s="13" t="s">
        <v>81</v>
      </c>
      <c r="AY457" s="267" t="s">
        <v>158</v>
      </c>
    </row>
    <row r="458" s="2" customFormat="1" ht="16.5" customHeight="1">
      <c r="A458" s="38"/>
      <c r="B458" s="39"/>
      <c r="C458" s="243" t="s">
        <v>867</v>
      </c>
      <c r="D458" s="243" t="s">
        <v>161</v>
      </c>
      <c r="E458" s="244" t="s">
        <v>868</v>
      </c>
      <c r="F458" s="245" t="s">
        <v>869</v>
      </c>
      <c r="G458" s="246" t="s">
        <v>387</v>
      </c>
      <c r="H458" s="247">
        <v>219.46600000000001</v>
      </c>
      <c r="I458" s="248"/>
      <c r="J458" s="249">
        <f>ROUND(I458*H458,2)</f>
        <v>0</v>
      </c>
      <c r="K458" s="245" t="s">
        <v>260</v>
      </c>
      <c r="L458" s="44"/>
      <c r="M458" s="250" t="s">
        <v>1</v>
      </c>
      <c r="N458" s="251" t="s">
        <v>39</v>
      </c>
      <c r="O458" s="91"/>
      <c r="P458" s="252">
        <f>O458*H458</f>
        <v>0</v>
      </c>
      <c r="Q458" s="252">
        <v>0</v>
      </c>
      <c r="R458" s="252">
        <f>Q458*H458</f>
        <v>0</v>
      </c>
      <c r="S458" s="252">
        <v>0</v>
      </c>
      <c r="T458" s="253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54" t="s">
        <v>170</v>
      </c>
      <c r="AT458" s="254" t="s">
        <v>161</v>
      </c>
      <c r="AU458" s="254" t="s">
        <v>83</v>
      </c>
      <c r="AY458" s="17" t="s">
        <v>158</v>
      </c>
      <c r="BE458" s="255">
        <f>IF(N458="základní",J458,0)</f>
        <v>0</v>
      </c>
      <c r="BF458" s="255">
        <f>IF(N458="snížená",J458,0)</f>
        <v>0</v>
      </c>
      <c r="BG458" s="255">
        <f>IF(N458="zákl. přenesená",J458,0)</f>
        <v>0</v>
      </c>
      <c r="BH458" s="255">
        <f>IF(N458="sníž. přenesená",J458,0)</f>
        <v>0</v>
      </c>
      <c r="BI458" s="255">
        <f>IF(N458="nulová",J458,0)</f>
        <v>0</v>
      </c>
      <c r="BJ458" s="17" t="s">
        <v>81</v>
      </c>
      <c r="BK458" s="255">
        <f>ROUND(I458*H458,2)</f>
        <v>0</v>
      </c>
      <c r="BL458" s="17" t="s">
        <v>170</v>
      </c>
      <c r="BM458" s="254" t="s">
        <v>870</v>
      </c>
    </row>
    <row r="459" s="13" customFormat="1">
      <c r="A459" s="13"/>
      <c r="B459" s="256"/>
      <c r="C459" s="257"/>
      <c r="D459" s="258" t="s">
        <v>181</v>
      </c>
      <c r="E459" s="259" t="s">
        <v>1</v>
      </c>
      <c r="F459" s="260" t="s">
        <v>871</v>
      </c>
      <c r="G459" s="257"/>
      <c r="H459" s="261">
        <v>217.868</v>
      </c>
      <c r="I459" s="262"/>
      <c r="J459" s="257"/>
      <c r="K459" s="257"/>
      <c r="L459" s="263"/>
      <c r="M459" s="264"/>
      <c r="N459" s="265"/>
      <c r="O459" s="265"/>
      <c r="P459" s="265"/>
      <c r="Q459" s="265"/>
      <c r="R459" s="265"/>
      <c r="S459" s="265"/>
      <c r="T459" s="266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7" t="s">
        <v>181</v>
      </c>
      <c r="AU459" s="267" t="s">
        <v>83</v>
      </c>
      <c r="AV459" s="13" t="s">
        <v>83</v>
      </c>
      <c r="AW459" s="13" t="s">
        <v>31</v>
      </c>
      <c r="AX459" s="13" t="s">
        <v>74</v>
      </c>
      <c r="AY459" s="267" t="s">
        <v>158</v>
      </c>
    </row>
    <row r="460" s="13" customFormat="1">
      <c r="A460" s="13"/>
      <c r="B460" s="256"/>
      <c r="C460" s="257"/>
      <c r="D460" s="258" t="s">
        <v>181</v>
      </c>
      <c r="E460" s="259" t="s">
        <v>1</v>
      </c>
      <c r="F460" s="260" t="s">
        <v>872</v>
      </c>
      <c r="G460" s="257"/>
      <c r="H460" s="261">
        <v>1.5980000000000001</v>
      </c>
      <c r="I460" s="262"/>
      <c r="J460" s="257"/>
      <c r="K460" s="257"/>
      <c r="L460" s="263"/>
      <c r="M460" s="264"/>
      <c r="N460" s="265"/>
      <c r="O460" s="265"/>
      <c r="P460" s="265"/>
      <c r="Q460" s="265"/>
      <c r="R460" s="265"/>
      <c r="S460" s="265"/>
      <c r="T460" s="26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7" t="s">
        <v>181</v>
      </c>
      <c r="AU460" s="267" t="s">
        <v>83</v>
      </c>
      <c r="AV460" s="13" t="s">
        <v>83</v>
      </c>
      <c r="AW460" s="13" t="s">
        <v>31</v>
      </c>
      <c r="AX460" s="13" t="s">
        <v>74</v>
      </c>
      <c r="AY460" s="267" t="s">
        <v>158</v>
      </c>
    </row>
    <row r="461" s="15" customFormat="1">
      <c r="A461" s="15"/>
      <c r="B461" s="283"/>
      <c r="C461" s="284"/>
      <c r="D461" s="258" t="s">
        <v>181</v>
      </c>
      <c r="E461" s="285" t="s">
        <v>1</v>
      </c>
      <c r="F461" s="286" t="s">
        <v>269</v>
      </c>
      <c r="G461" s="284"/>
      <c r="H461" s="287">
        <v>219.46600000000001</v>
      </c>
      <c r="I461" s="288"/>
      <c r="J461" s="284"/>
      <c r="K461" s="284"/>
      <c r="L461" s="289"/>
      <c r="M461" s="290"/>
      <c r="N461" s="291"/>
      <c r="O461" s="291"/>
      <c r="P461" s="291"/>
      <c r="Q461" s="291"/>
      <c r="R461" s="291"/>
      <c r="S461" s="291"/>
      <c r="T461" s="292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93" t="s">
        <v>181</v>
      </c>
      <c r="AU461" s="293" t="s">
        <v>83</v>
      </c>
      <c r="AV461" s="15" t="s">
        <v>170</v>
      </c>
      <c r="AW461" s="15" t="s">
        <v>31</v>
      </c>
      <c r="AX461" s="15" t="s">
        <v>81</v>
      </c>
      <c r="AY461" s="293" t="s">
        <v>158</v>
      </c>
    </row>
    <row r="462" s="2" customFormat="1" ht="21.75" customHeight="1">
      <c r="A462" s="38"/>
      <c r="B462" s="39"/>
      <c r="C462" s="243" t="s">
        <v>873</v>
      </c>
      <c r="D462" s="243" t="s">
        <v>161</v>
      </c>
      <c r="E462" s="244" t="s">
        <v>874</v>
      </c>
      <c r="F462" s="245" t="s">
        <v>875</v>
      </c>
      <c r="G462" s="246" t="s">
        <v>387</v>
      </c>
      <c r="H462" s="247">
        <v>6364.5140000000001</v>
      </c>
      <c r="I462" s="248"/>
      <c r="J462" s="249">
        <f>ROUND(I462*H462,2)</f>
        <v>0</v>
      </c>
      <c r="K462" s="245" t="s">
        <v>260</v>
      </c>
      <c r="L462" s="44"/>
      <c r="M462" s="250" t="s">
        <v>1</v>
      </c>
      <c r="N462" s="251" t="s">
        <v>39</v>
      </c>
      <c r="O462" s="91"/>
      <c r="P462" s="252">
        <f>O462*H462</f>
        <v>0</v>
      </c>
      <c r="Q462" s="252">
        <v>0</v>
      </c>
      <c r="R462" s="252">
        <f>Q462*H462</f>
        <v>0</v>
      </c>
      <c r="S462" s="252">
        <v>0</v>
      </c>
      <c r="T462" s="253">
        <f>S462*H462</f>
        <v>0</v>
      </c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R462" s="254" t="s">
        <v>170</v>
      </c>
      <c r="AT462" s="254" t="s">
        <v>161</v>
      </c>
      <c r="AU462" s="254" t="s">
        <v>83</v>
      </c>
      <c r="AY462" s="17" t="s">
        <v>158</v>
      </c>
      <c r="BE462" s="255">
        <f>IF(N462="základní",J462,0)</f>
        <v>0</v>
      </c>
      <c r="BF462" s="255">
        <f>IF(N462="snížená",J462,0)</f>
        <v>0</v>
      </c>
      <c r="BG462" s="255">
        <f>IF(N462="zákl. přenesená",J462,0)</f>
        <v>0</v>
      </c>
      <c r="BH462" s="255">
        <f>IF(N462="sníž. přenesená",J462,0)</f>
        <v>0</v>
      </c>
      <c r="BI462" s="255">
        <f>IF(N462="nulová",J462,0)</f>
        <v>0</v>
      </c>
      <c r="BJ462" s="17" t="s">
        <v>81</v>
      </c>
      <c r="BK462" s="255">
        <f>ROUND(I462*H462,2)</f>
        <v>0</v>
      </c>
      <c r="BL462" s="17" t="s">
        <v>170</v>
      </c>
      <c r="BM462" s="254" t="s">
        <v>876</v>
      </c>
    </row>
    <row r="463" s="13" customFormat="1">
      <c r="A463" s="13"/>
      <c r="B463" s="256"/>
      <c r="C463" s="257"/>
      <c r="D463" s="258" t="s">
        <v>181</v>
      </c>
      <c r="E463" s="259" t="s">
        <v>1</v>
      </c>
      <c r="F463" s="260" t="s">
        <v>877</v>
      </c>
      <c r="G463" s="257"/>
      <c r="H463" s="261">
        <v>6364.5140000000001</v>
      </c>
      <c r="I463" s="262"/>
      <c r="J463" s="257"/>
      <c r="K463" s="257"/>
      <c r="L463" s="263"/>
      <c r="M463" s="264"/>
      <c r="N463" s="265"/>
      <c r="O463" s="265"/>
      <c r="P463" s="265"/>
      <c r="Q463" s="265"/>
      <c r="R463" s="265"/>
      <c r="S463" s="265"/>
      <c r="T463" s="26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7" t="s">
        <v>181</v>
      </c>
      <c r="AU463" s="267" t="s">
        <v>83</v>
      </c>
      <c r="AV463" s="13" t="s">
        <v>83</v>
      </c>
      <c r="AW463" s="13" t="s">
        <v>31</v>
      </c>
      <c r="AX463" s="13" t="s">
        <v>81</v>
      </c>
      <c r="AY463" s="267" t="s">
        <v>158</v>
      </c>
    </row>
    <row r="464" s="2" customFormat="1" ht="21.75" customHeight="1">
      <c r="A464" s="38"/>
      <c r="B464" s="39"/>
      <c r="C464" s="243" t="s">
        <v>878</v>
      </c>
      <c r="D464" s="243" t="s">
        <v>161</v>
      </c>
      <c r="E464" s="244" t="s">
        <v>879</v>
      </c>
      <c r="F464" s="245" t="s">
        <v>880</v>
      </c>
      <c r="G464" s="246" t="s">
        <v>387</v>
      </c>
      <c r="H464" s="247">
        <v>34.203000000000003</v>
      </c>
      <c r="I464" s="248"/>
      <c r="J464" s="249">
        <f>ROUND(I464*H464,2)</f>
        <v>0</v>
      </c>
      <c r="K464" s="245" t="s">
        <v>1</v>
      </c>
      <c r="L464" s="44"/>
      <c r="M464" s="250" t="s">
        <v>1</v>
      </c>
      <c r="N464" s="251" t="s">
        <v>39</v>
      </c>
      <c r="O464" s="91"/>
      <c r="P464" s="252">
        <f>O464*H464</f>
        <v>0</v>
      </c>
      <c r="Q464" s="252">
        <v>0</v>
      </c>
      <c r="R464" s="252">
        <f>Q464*H464</f>
        <v>0</v>
      </c>
      <c r="S464" s="252">
        <v>0</v>
      </c>
      <c r="T464" s="253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54" t="s">
        <v>170</v>
      </c>
      <c r="AT464" s="254" t="s">
        <v>161</v>
      </c>
      <c r="AU464" s="254" t="s">
        <v>83</v>
      </c>
      <c r="AY464" s="17" t="s">
        <v>158</v>
      </c>
      <c r="BE464" s="255">
        <f>IF(N464="základní",J464,0)</f>
        <v>0</v>
      </c>
      <c r="BF464" s="255">
        <f>IF(N464="snížená",J464,0)</f>
        <v>0</v>
      </c>
      <c r="BG464" s="255">
        <f>IF(N464="zákl. přenesená",J464,0)</f>
        <v>0</v>
      </c>
      <c r="BH464" s="255">
        <f>IF(N464="sníž. přenesená",J464,0)</f>
        <v>0</v>
      </c>
      <c r="BI464" s="255">
        <f>IF(N464="nulová",J464,0)</f>
        <v>0</v>
      </c>
      <c r="BJ464" s="17" t="s">
        <v>81</v>
      </c>
      <c r="BK464" s="255">
        <f>ROUND(I464*H464,2)</f>
        <v>0</v>
      </c>
      <c r="BL464" s="17" t="s">
        <v>170</v>
      </c>
      <c r="BM464" s="254" t="s">
        <v>881</v>
      </c>
    </row>
    <row r="465" s="13" customFormat="1">
      <c r="A465" s="13"/>
      <c r="B465" s="256"/>
      <c r="C465" s="257"/>
      <c r="D465" s="258" t="s">
        <v>181</v>
      </c>
      <c r="E465" s="259" t="s">
        <v>1</v>
      </c>
      <c r="F465" s="260" t="s">
        <v>882</v>
      </c>
      <c r="G465" s="257"/>
      <c r="H465" s="261">
        <v>34.203000000000003</v>
      </c>
      <c r="I465" s="262"/>
      <c r="J465" s="257"/>
      <c r="K465" s="257"/>
      <c r="L465" s="263"/>
      <c r="M465" s="264"/>
      <c r="N465" s="265"/>
      <c r="O465" s="265"/>
      <c r="P465" s="265"/>
      <c r="Q465" s="265"/>
      <c r="R465" s="265"/>
      <c r="S465" s="265"/>
      <c r="T465" s="26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7" t="s">
        <v>181</v>
      </c>
      <c r="AU465" s="267" t="s">
        <v>83</v>
      </c>
      <c r="AV465" s="13" t="s">
        <v>83</v>
      </c>
      <c r="AW465" s="13" t="s">
        <v>31</v>
      </c>
      <c r="AX465" s="13" t="s">
        <v>81</v>
      </c>
      <c r="AY465" s="267" t="s">
        <v>158</v>
      </c>
    </row>
    <row r="466" s="2" customFormat="1" ht="21.75" customHeight="1">
      <c r="A466" s="38"/>
      <c r="B466" s="39"/>
      <c r="C466" s="243" t="s">
        <v>883</v>
      </c>
      <c r="D466" s="243" t="s">
        <v>161</v>
      </c>
      <c r="E466" s="244" t="s">
        <v>884</v>
      </c>
      <c r="F466" s="245" t="s">
        <v>885</v>
      </c>
      <c r="G466" s="246" t="s">
        <v>387</v>
      </c>
      <c r="H466" s="247">
        <v>158.06700000000001</v>
      </c>
      <c r="I466" s="248"/>
      <c r="J466" s="249">
        <f>ROUND(I466*H466,2)</f>
        <v>0</v>
      </c>
      <c r="K466" s="245" t="s">
        <v>1</v>
      </c>
      <c r="L466" s="44"/>
      <c r="M466" s="250" t="s">
        <v>1</v>
      </c>
      <c r="N466" s="251" t="s">
        <v>39</v>
      </c>
      <c r="O466" s="91"/>
      <c r="P466" s="252">
        <f>O466*H466</f>
        <v>0</v>
      </c>
      <c r="Q466" s="252">
        <v>0</v>
      </c>
      <c r="R466" s="252">
        <f>Q466*H466</f>
        <v>0</v>
      </c>
      <c r="S466" s="252">
        <v>0</v>
      </c>
      <c r="T466" s="253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4" t="s">
        <v>170</v>
      </c>
      <c r="AT466" s="254" t="s">
        <v>161</v>
      </c>
      <c r="AU466" s="254" t="s">
        <v>83</v>
      </c>
      <c r="AY466" s="17" t="s">
        <v>158</v>
      </c>
      <c r="BE466" s="255">
        <f>IF(N466="základní",J466,0)</f>
        <v>0</v>
      </c>
      <c r="BF466" s="255">
        <f>IF(N466="snížená",J466,0)</f>
        <v>0</v>
      </c>
      <c r="BG466" s="255">
        <f>IF(N466="zákl. přenesená",J466,0)</f>
        <v>0</v>
      </c>
      <c r="BH466" s="255">
        <f>IF(N466="sníž. přenesená",J466,0)</f>
        <v>0</v>
      </c>
      <c r="BI466" s="255">
        <f>IF(N466="nulová",J466,0)</f>
        <v>0</v>
      </c>
      <c r="BJ466" s="17" t="s">
        <v>81</v>
      </c>
      <c r="BK466" s="255">
        <f>ROUND(I466*H466,2)</f>
        <v>0</v>
      </c>
      <c r="BL466" s="17" t="s">
        <v>170</v>
      </c>
      <c r="BM466" s="254" t="s">
        <v>886</v>
      </c>
    </row>
    <row r="467" s="13" customFormat="1">
      <c r="A467" s="13"/>
      <c r="B467" s="256"/>
      <c r="C467" s="257"/>
      <c r="D467" s="258" t="s">
        <v>181</v>
      </c>
      <c r="E467" s="259" t="s">
        <v>1</v>
      </c>
      <c r="F467" s="260" t="s">
        <v>887</v>
      </c>
      <c r="G467" s="257"/>
      <c r="H467" s="261">
        <v>49.133000000000003</v>
      </c>
      <c r="I467" s="262"/>
      <c r="J467" s="257"/>
      <c r="K467" s="257"/>
      <c r="L467" s="263"/>
      <c r="M467" s="264"/>
      <c r="N467" s="265"/>
      <c r="O467" s="265"/>
      <c r="P467" s="265"/>
      <c r="Q467" s="265"/>
      <c r="R467" s="265"/>
      <c r="S467" s="265"/>
      <c r="T467" s="26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7" t="s">
        <v>181</v>
      </c>
      <c r="AU467" s="267" t="s">
        <v>83</v>
      </c>
      <c r="AV467" s="13" t="s">
        <v>83</v>
      </c>
      <c r="AW467" s="13" t="s">
        <v>31</v>
      </c>
      <c r="AX467" s="13" t="s">
        <v>74</v>
      </c>
      <c r="AY467" s="267" t="s">
        <v>158</v>
      </c>
    </row>
    <row r="468" s="13" customFormat="1">
      <c r="A468" s="13"/>
      <c r="B468" s="256"/>
      <c r="C468" s="257"/>
      <c r="D468" s="258" t="s">
        <v>181</v>
      </c>
      <c r="E468" s="259" t="s">
        <v>1</v>
      </c>
      <c r="F468" s="260" t="s">
        <v>888</v>
      </c>
      <c r="G468" s="257"/>
      <c r="H468" s="261">
        <v>108.934</v>
      </c>
      <c r="I468" s="262"/>
      <c r="J468" s="257"/>
      <c r="K468" s="257"/>
      <c r="L468" s="263"/>
      <c r="M468" s="264"/>
      <c r="N468" s="265"/>
      <c r="O468" s="265"/>
      <c r="P468" s="265"/>
      <c r="Q468" s="265"/>
      <c r="R468" s="265"/>
      <c r="S468" s="265"/>
      <c r="T468" s="26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7" t="s">
        <v>181</v>
      </c>
      <c r="AU468" s="267" t="s">
        <v>83</v>
      </c>
      <c r="AV468" s="13" t="s">
        <v>83</v>
      </c>
      <c r="AW468" s="13" t="s">
        <v>31</v>
      </c>
      <c r="AX468" s="13" t="s">
        <v>74</v>
      </c>
      <c r="AY468" s="267" t="s">
        <v>158</v>
      </c>
    </row>
    <row r="469" s="15" customFormat="1">
      <c r="A469" s="15"/>
      <c r="B469" s="283"/>
      <c r="C469" s="284"/>
      <c r="D469" s="258" t="s">
        <v>181</v>
      </c>
      <c r="E469" s="285" t="s">
        <v>1</v>
      </c>
      <c r="F469" s="286" t="s">
        <v>269</v>
      </c>
      <c r="G469" s="284"/>
      <c r="H469" s="287">
        <v>158.06700000000001</v>
      </c>
      <c r="I469" s="288"/>
      <c r="J469" s="284"/>
      <c r="K469" s="284"/>
      <c r="L469" s="289"/>
      <c r="M469" s="290"/>
      <c r="N469" s="291"/>
      <c r="O469" s="291"/>
      <c r="P469" s="291"/>
      <c r="Q469" s="291"/>
      <c r="R469" s="291"/>
      <c r="S469" s="291"/>
      <c r="T469" s="292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93" t="s">
        <v>181</v>
      </c>
      <c r="AU469" s="293" t="s">
        <v>83</v>
      </c>
      <c r="AV469" s="15" t="s">
        <v>170</v>
      </c>
      <c r="AW469" s="15" t="s">
        <v>31</v>
      </c>
      <c r="AX469" s="15" t="s">
        <v>81</v>
      </c>
      <c r="AY469" s="293" t="s">
        <v>158</v>
      </c>
    </row>
    <row r="470" s="12" customFormat="1" ht="22.8" customHeight="1">
      <c r="A470" s="12"/>
      <c r="B470" s="227"/>
      <c r="C470" s="228"/>
      <c r="D470" s="229" t="s">
        <v>73</v>
      </c>
      <c r="E470" s="241" t="s">
        <v>889</v>
      </c>
      <c r="F470" s="241" t="s">
        <v>890</v>
      </c>
      <c r="G470" s="228"/>
      <c r="H470" s="228"/>
      <c r="I470" s="231"/>
      <c r="J470" s="242">
        <f>BK470</f>
        <v>0</v>
      </c>
      <c r="K470" s="228"/>
      <c r="L470" s="233"/>
      <c r="M470" s="234"/>
      <c r="N470" s="235"/>
      <c r="O470" s="235"/>
      <c r="P470" s="236">
        <f>P471</f>
        <v>0</v>
      </c>
      <c r="Q470" s="235"/>
      <c r="R470" s="236">
        <f>R471</f>
        <v>0</v>
      </c>
      <c r="S470" s="235"/>
      <c r="T470" s="237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38" t="s">
        <v>81</v>
      </c>
      <c r="AT470" s="239" t="s">
        <v>73</v>
      </c>
      <c r="AU470" s="239" t="s">
        <v>81</v>
      </c>
      <c r="AY470" s="238" t="s">
        <v>158</v>
      </c>
      <c r="BK470" s="240">
        <f>BK471</f>
        <v>0</v>
      </c>
    </row>
    <row r="471" s="2" customFormat="1" ht="21.75" customHeight="1">
      <c r="A471" s="38"/>
      <c r="B471" s="39"/>
      <c r="C471" s="243" t="s">
        <v>891</v>
      </c>
      <c r="D471" s="243" t="s">
        <v>161</v>
      </c>
      <c r="E471" s="244" t="s">
        <v>892</v>
      </c>
      <c r="F471" s="245" t="s">
        <v>893</v>
      </c>
      <c r="G471" s="246" t="s">
        <v>387</v>
      </c>
      <c r="H471" s="247">
        <v>3657.2939999999999</v>
      </c>
      <c r="I471" s="248"/>
      <c r="J471" s="249">
        <f>ROUND(I471*H471,2)</f>
        <v>0</v>
      </c>
      <c r="K471" s="245" t="s">
        <v>260</v>
      </c>
      <c r="L471" s="44"/>
      <c r="M471" s="278" t="s">
        <v>1</v>
      </c>
      <c r="N471" s="279" t="s">
        <v>39</v>
      </c>
      <c r="O471" s="280"/>
      <c r="P471" s="281">
        <f>O471*H471</f>
        <v>0</v>
      </c>
      <c r="Q471" s="281">
        <v>0</v>
      </c>
      <c r="R471" s="281">
        <f>Q471*H471</f>
        <v>0</v>
      </c>
      <c r="S471" s="281">
        <v>0</v>
      </c>
      <c r="T471" s="28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54" t="s">
        <v>170</v>
      </c>
      <c r="AT471" s="254" t="s">
        <v>161</v>
      </c>
      <c r="AU471" s="254" t="s">
        <v>83</v>
      </c>
      <c r="AY471" s="17" t="s">
        <v>158</v>
      </c>
      <c r="BE471" s="255">
        <f>IF(N471="základní",J471,0)</f>
        <v>0</v>
      </c>
      <c r="BF471" s="255">
        <f>IF(N471="snížená",J471,0)</f>
        <v>0</v>
      </c>
      <c r="BG471" s="255">
        <f>IF(N471="zákl. přenesená",J471,0)</f>
        <v>0</v>
      </c>
      <c r="BH471" s="255">
        <f>IF(N471="sníž. přenesená",J471,0)</f>
        <v>0</v>
      </c>
      <c r="BI471" s="255">
        <f>IF(N471="nulová",J471,0)</f>
        <v>0</v>
      </c>
      <c r="BJ471" s="17" t="s">
        <v>81</v>
      </c>
      <c r="BK471" s="255">
        <f>ROUND(I471*H471,2)</f>
        <v>0</v>
      </c>
      <c r="BL471" s="17" t="s">
        <v>170</v>
      </c>
      <c r="BM471" s="254" t="s">
        <v>894</v>
      </c>
    </row>
    <row r="472" s="2" customFormat="1" ht="6.96" customHeight="1">
      <c r="A472" s="38"/>
      <c r="B472" s="66"/>
      <c r="C472" s="67"/>
      <c r="D472" s="67"/>
      <c r="E472" s="67"/>
      <c r="F472" s="67"/>
      <c r="G472" s="67"/>
      <c r="H472" s="67"/>
      <c r="I472" s="192"/>
      <c r="J472" s="67"/>
      <c r="K472" s="67"/>
      <c r="L472" s="44"/>
      <c r="M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</row>
  </sheetData>
  <sheetProtection sheet="1" autoFilter="0" formatColumns="0" formatRows="0" objects="1" scenarios="1" spinCount="100000" saltValue="erINIfVZI/DZbSVSwE/E+1eoJ9FVf6UkOAmBOwsPVafxjuLUyq7vn/hAhcXN/sqFGSMlGx68ZOGw0wMOTxMOlw==" hashValue="d8AYykwpxfKHPFt0j9ksM9IluhB+/KcJHs/ZekZdoms5pJmcaGRbxskX+qPLFt1XNQpGLb8M4RXhiwHbTf+i/A==" algorithmName="SHA-512" password="CC35"/>
  <autoFilter ref="C127:K47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895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896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ROUND(J132,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ROUND((SUM(BE132:BE310)),  2)</f>
        <v>0</v>
      </c>
      <c r="G35" s="38"/>
      <c r="H35" s="38"/>
      <c r="I35" s="171">
        <v>0.20999999999999999</v>
      </c>
      <c r="J35" s="170">
        <f>ROUND(((SUM(BE132:BE310))*I35),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ROUND((SUM(BF132:BF310)),  2)</f>
        <v>0</v>
      </c>
      <c r="G36" s="38"/>
      <c r="H36" s="38"/>
      <c r="I36" s="171">
        <v>0.14999999999999999</v>
      </c>
      <c r="J36" s="170">
        <f>ROUND(((SUM(BF132:BF310))*I36),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ROUND((SUM(BG132:BG310)),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ROUND((SUM(BH132:BH310)),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ROUND((SUM(BI132:BI310)),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895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135.2 - SO135.2 - Chodníky a vjezdy -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J134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897</v>
      </c>
      <c r="E101" s="211"/>
      <c r="F101" s="211"/>
      <c r="G101" s="211"/>
      <c r="H101" s="211"/>
      <c r="I101" s="212"/>
      <c r="J101" s="213">
        <f>J200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898</v>
      </c>
      <c r="E102" s="211"/>
      <c r="F102" s="211"/>
      <c r="G102" s="211"/>
      <c r="H102" s="211"/>
      <c r="I102" s="212"/>
      <c r="J102" s="213">
        <f>J203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245</v>
      </c>
      <c r="E103" s="211"/>
      <c r="F103" s="211"/>
      <c r="G103" s="211"/>
      <c r="H103" s="211"/>
      <c r="I103" s="212"/>
      <c r="J103" s="213">
        <f>J208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246</v>
      </c>
      <c r="E104" s="211"/>
      <c r="F104" s="211"/>
      <c r="G104" s="211"/>
      <c r="H104" s="211"/>
      <c r="I104" s="212"/>
      <c r="J104" s="213">
        <f>J234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247</v>
      </c>
      <c r="E105" s="211"/>
      <c r="F105" s="211"/>
      <c r="G105" s="211"/>
      <c r="H105" s="211"/>
      <c r="I105" s="212"/>
      <c r="J105" s="213">
        <f>J237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209"/>
      <c r="C106" s="133"/>
      <c r="D106" s="210" t="s">
        <v>248</v>
      </c>
      <c r="E106" s="211"/>
      <c r="F106" s="211"/>
      <c r="G106" s="211"/>
      <c r="H106" s="211"/>
      <c r="I106" s="212"/>
      <c r="J106" s="213">
        <f>J259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9"/>
      <c r="C107" s="133"/>
      <c r="D107" s="210" t="s">
        <v>249</v>
      </c>
      <c r="E107" s="211"/>
      <c r="F107" s="211"/>
      <c r="G107" s="211"/>
      <c r="H107" s="211"/>
      <c r="I107" s="212"/>
      <c r="J107" s="213">
        <f>J298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9" customFormat="1" ht="24.96" customHeight="1">
      <c r="A108" s="9"/>
      <c r="B108" s="202"/>
      <c r="C108" s="203"/>
      <c r="D108" s="204" t="s">
        <v>899</v>
      </c>
      <c r="E108" s="205"/>
      <c r="F108" s="205"/>
      <c r="G108" s="205"/>
      <c r="H108" s="205"/>
      <c r="I108" s="206"/>
      <c r="J108" s="207">
        <f>J300</f>
        <v>0</v>
      </c>
      <c r="K108" s="203"/>
      <c r="L108" s="208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10" customFormat="1" ht="19.92" customHeight="1">
      <c r="A109" s="10"/>
      <c r="B109" s="209"/>
      <c r="C109" s="133"/>
      <c r="D109" s="210" t="s">
        <v>900</v>
      </c>
      <c r="E109" s="211"/>
      <c r="F109" s="211"/>
      <c r="G109" s="211"/>
      <c r="H109" s="211"/>
      <c r="I109" s="212"/>
      <c r="J109" s="213">
        <f>J301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209"/>
      <c r="C110" s="133"/>
      <c r="D110" s="210" t="s">
        <v>901</v>
      </c>
      <c r="E110" s="211"/>
      <c r="F110" s="211"/>
      <c r="G110" s="211"/>
      <c r="H110" s="211"/>
      <c r="I110" s="212"/>
      <c r="J110" s="213">
        <f>J305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192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195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142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3.25" customHeight="1">
      <c r="A120" s="38"/>
      <c r="B120" s="39"/>
      <c r="C120" s="40"/>
      <c r="D120" s="40"/>
      <c r="E120" s="196" t="str">
        <f>E7</f>
        <v>Na Slupi, Jaromírova, Křesomyslova, Praha 4, č. akce 999066/3, úsek most ČD - Bělehradská, 3. etapa</v>
      </c>
      <c r="F120" s="32"/>
      <c r="G120" s="32"/>
      <c r="H120" s="32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1" customFormat="1" ht="12" customHeight="1">
      <c r="B121" s="21"/>
      <c r="C121" s="32" t="s">
        <v>128</v>
      </c>
      <c r="D121" s="22"/>
      <c r="E121" s="22"/>
      <c r="F121" s="22"/>
      <c r="G121" s="22"/>
      <c r="H121" s="22"/>
      <c r="I121" s="146"/>
      <c r="J121" s="22"/>
      <c r="K121" s="22"/>
      <c r="L121" s="20"/>
    </row>
    <row r="122" s="2" customFormat="1" ht="16.5" customHeight="1">
      <c r="A122" s="38"/>
      <c r="B122" s="39"/>
      <c r="C122" s="40"/>
      <c r="D122" s="40"/>
      <c r="E122" s="196" t="s">
        <v>895</v>
      </c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130</v>
      </c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6.5" customHeight="1">
      <c r="A124" s="38"/>
      <c r="B124" s="39"/>
      <c r="C124" s="40"/>
      <c r="D124" s="40"/>
      <c r="E124" s="76" t="str">
        <f>E11</f>
        <v>SO 135.2 - SO135.2 - Chodníky a vjezdy - Křesomyslova</v>
      </c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2" customHeight="1">
      <c r="A126" s="38"/>
      <c r="B126" s="39"/>
      <c r="C126" s="32" t="s">
        <v>21</v>
      </c>
      <c r="D126" s="40"/>
      <c r="E126" s="40"/>
      <c r="F126" s="27" t="str">
        <f>F14</f>
        <v xml:space="preserve"> </v>
      </c>
      <c r="G126" s="40"/>
      <c r="H126" s="40"/>
      <c r="I126" s="156" t="s">
        <v>23</v>
      </c>
      <c r="J126" s="79" t="str">
        <f>IF(J14="","",J14)</f>
        <v>26. 8. 2019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32" t="s">
        <v>25</v>
      </c>
      <c r="D128" s="40"/>
      <c r="E128" s="40"/>
      <c r="F128" s="27" t="str">
        <f>E17</f>
        <v xml:space="preserve"> </v>
      </c>
      <c r="G128" s="40"/>
      <c r="H128" s="40"/>
      <c r="I128" s="156" t="s">
        <v>30</v>
      </c>
      <c r="J128" s="36" t="str">
        <f>E23</f>
        <v xml:space="preserve">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5.15" customHeight="1">
      <c r="A129" s="38"/>
      <c r="B129" s="39"/>
      <c r="C129" s="32" t="s">
        <v>28</v>
      </c>
      <c r="D129" s="40"/>
      <c r="E129" s="40"/>
      <c r="F129" s="27" t="str">
        <f>IF(E20="","",E20)</f>
        <v>Vyplň údaj</v>
      </c>
      <c r="G129" s="40"/>
      <c r="H129" s="40"/>
      <c r="I129" s="156" t="s">
        <v>32</v>
      </c>
      <c r="J129" s="36" t="str">
        <f>E26</f>
        <v>Ing. Neudert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0.32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11" customFormat="1" ht="29.28" customHeight="1">
      <c r="A131" s="215"/>
      <c r="B131" s="216"/>
      <c r="C131" s="217" t="s">
        <v>143</v>
      </c>
      <c r="D131" s="218" t="s">
        <v>59</v>
      </c>
      <c r="E131" s="218" t="s">
        <v>55</v>
      </c>
      <c r="F131" s="218" t="s">
        <v>56</v>
      </c>
      <c r="G131" s="218" t="s">
        <v>144</v>
      </c>
      <c r="H131" s="218" t="s">
        <v>145</v>
      </c>
      <c r="I131" s="219" t="s">
        <v>146</v>
      </c>
      <c r="J131" s="218" t="s">
        <v>133</v>
      </c>
      <c r="K131" s="220" t="s">
        <v>147</v>
      </c>
      <c r="L131" s="221"/>
      <c r="M131" s="100" t="s">
        <v>1</v>
      </c>
      <c r="N131" s="101" t="s">
        <v>38</v>
      </c>
      <c r="O131" s="101" t="s">
        <v>148</v>
      </c>
      <c r="P131" s="101" t="s">
        <v>149</v>
      </c>
      <c r="Q131" s="101" t="s">
        <v>150</v>
      </c>
      <c r="R131" s="101" t="s">
        <v>151</v>
      </c>
      <c r="S131" s="101" t="s">
        <v>152</v>
      </c>
      <c r="T131" s="102" t="s">
        <v>153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</row>
    <row r="132" s="2" customFormat="1" ht="22.8" customHeight="1">
      <c r="A132" s="38"/>
      <c r="B132" s="39"/>
      <c r="C132" s="107" t="s">
        <v>154</v>
      </c>
      <c r="D132" s="40"/>
      <c r="E132" s="40"/>
      <c r="F132" s="40"/>
      <c r="G132" s="40"/>
      <c r="H132" s="40"/>
      <c r="I132" s="154"/>
      <c r="J132" s="222">
        <f>BK132</f>
        <v>0</v>
      </c>
      <c r="K132" s="40"/>
      <c r="L132" s="44"/>
      <c r="M132" s="103"/>
      <c r="N132" s="223"/>
      <c r="O132" s="104"/>
      <c r="P132" s="224">
        <f>P133+P300</f>
        <v>0</v>
      </c>
      <c r="Q132" s="104"/>
      <c r="R132" s="224">
        <f>R133+R300</f>
        <v>1196.5863569999999</v>
      </c>
      <c r="S132" s="104"/>
      <c r="T132" s="225">
        <f>T133+T300</f>
        <v>899.38122999999996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73</v>
      </c>
      <c r="AU132" s="17" t="s">
        <v>135</v>
      </c>
      <c r="BK132" s="226">
        <f>BK133+BK300</f>
        <v>0</v>
      </c>
    </row>
    <row r="133" s="12" customFormat="1" ht="25.92" customHeight="1">
      <c r="A133" s="12"/>
      <c r="B133" s="227"/>
      <c r="C133" s="228"/>
      <c r="D133" s="229" t="s">
        <v>73</v>
      </c>
      <c r="E133" s="230" t="s">
        <v>250</v>
      </c>
      <c r="F133" s="230" t="s">
        <v>251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P134+P200+P203+P208+P234+P237+P259+P298</f>
        <v>0</v>
      </c>
      <c r="Q133" s="235"/>
      <c r="R133" s="236">
        <f>R134+R200+R203+R208+R234+R237+R259+R298</f>
        <v>1193.6130569999998</v>
      </c>
      <c r="S133" s="235"/>
      <c r="T133" s="237">
        <f>T134+T200+T203+T208+T234+T237+T259+T298</f>
        <v>899.10435999999993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81</v>
      </c>
      <c r="AT133" s="239" t="s">
        <v>73</v>
      </c>
      <c r="AU133" s="239" t="s">
        <v>74</v>
      </c>
      <c r="AY133" s="238" t="s">
        <v>158</v>
      </c>
      <c r="BK133" s="240">
        <f>BK134+BK200+BK203+BK208+BK234+BK237+BK259+BK298</f>
        <v>0</v>
      </c>
    </row>
    <row r="134" s="12" customFormat="1" ht="22.8" customHeight="1">
      <c r="A134" s="12"/>
      <c r="B134" s="227"/>
      <c r="C134" s="228"/>
      <c r="D134" s="229" t="s">
        <v>73</v>
      </c>
      <c r="E134" s="241" t="s">
        <v>81</v>
      </c>
      <c r="F134" s="241" t="s">
        <v>256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SUM(P135:P199)</f>
        <v>0</v>
      </c>
      <c r="Q134" s="235"/>
      <c r="R134" s="236">
        <f>SUM(R135:R199)</f>
        <v>164.7178754</v>
      </c>
      <c r="S134" s="235"/>
      <c r="T134" s="237">
        <f>SUM(T135:T199)</f>
        <v>884.83835999999997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81</v>
      </c>
      <c r="AT134" s="239" t="s">
        <v>73</v>
      </c>
      <c r="AU134" s="239" t="s">
        <v>81</v>
      </c>
      <c r="AY134" s="238" t="s">
        <v>158</v>
      </c>
      <c r="BK134" s="240">
        <f>SUM(BK135:BK199)</f>
        <v>0</v>
      </c>
    </row>
    <row r="135" s="2" customFormat="1" ht="16.5" customHeight="1">
      <c r="A135" s="38"/>
      <c r="B135" s="39"/>
      <c r="C135" s="243" t="s">
        <v>81</v>
      </c>
      <c r="D135" s="243" t="s">
        <v>161</v>
      </c>
      <c r="E135" s="244" t="s">
        <v>902</v>
      </c>
      <c r="F135" s="245" t="s">
        <v>903</v>
      </c>
      <c r="G135" s="246" t="s">
        <v>237</v>
      </c>
      <c r="H135" s="247">
        <v>2</v>
      </c>
      <c r="I135" s="248"/>
      <c r="J135" s="249">
        <f>ROUND(I135*H135,2)</f>
        <v>0</v>
      </c>
      <c r="K135" s="245" t="s">
        <v>1</v>
      </c>
      <c r="L135" s="44"/>
      <c r="M135" s="250" t="s">
        <v>1</v>
      </c>
      <c r="N135" s="251" t="s">
        <v>39</v>
      </c>
      <c r="O135" s="91"/>
      <c r="P135" s="252">
        <f>O135*H135</f>
        <v>0</v>
      </c>
      <c r="Q135" s="252">
        <v>0</v>
      </c>
      <c r="R135" s="252">
        <f>Q135*H135</f>
        <v>0</v>
      </c>
      <c r="S135" s="252">
        <v>0</v>
      </c>
      <c r="T135" s="25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4" t="s">
        <v>170</v>
      </c>
      <c r="AT135" s="254" t="s">
        <v>161</v>
      </c>
      <c r="AU135" s="254" t="s">
        <v>83</v>
      </c>
      <c r="AY135" s="17" t="s">
        <v>158</v>
      </c>
      <c r="BE135" s="255">
        <f>IF(N135="základní",J135,0)</f>
        <v>0</v>
      </c>
      <c r="BF135" s="255">
        <f>IF(N135="snížená",J135,0)</f>
        <v>0</v>
      </c>
      <c r="BG135" s="255">
        <f>IF(N135="zákl. přenesená",J135,0)</f>
        <v>0</v>
      </c>
      <c r="BH135" s="255">
        <f>IF(N135="sníž. přenesená",J135,0)</f>
        <v>0</v>
      </c>
      <c r="BI135" s="255">
        <f>IF(N135="nulová",J135,0)</f>
        <v>0</v>
      </c>
      <c r="BJ135" s="17" t="s">
        <v>81</v>
      </c>
      <c r="BK135" s="255">
        <f>ROUND(I135*H135,2)</f>
        <v>0</v>
      </c>
      <c r="BL135" s="17" t="s">
        <v>170</v>
      </c>
      <c r="BM135" s="254" t="s">
        <v>904</v>
      </c>
    </row>
    <row r="136" s="13" customFormat="1">
      <c r="A136" s="13"/>
      <c r="B136" s="256"/>
      <c r="C136" s="257"/>
      <c r="D136" s="258" t="s">
        <v>181</v>
      </c>
      <c r="E136" s="259" t="s">
        <v>1</v>
      </c>
      <c r="F136" s="260" t="s">
        <v>905</v>
      </c>
      <c r="G136" s="257"/>
      <c r="H136" s="261">
        <v>2</v>
      </c>
      <c r="I136" s="262"/>
      <c r="J136" s="257"/>
      <c r="K136" s="257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181</v>
      </c>
      <c r="AU136" s="267" t="s">
        <v>83</v>
      </c>
      <c r="AV136" s="13" t="s">
        <v>83</v>
      </c>
      <c r="AW136" s="13" t="s">
        <v>31</v>
      </c>
      <c r="AX136" s="13" t="s">
        <v>81</v>
      </c>
      <c r="AY136" s="267" t="s">
        <v>158</v>
      </c>
    </row>
    <row r="137" s="2" customFormat="1" ht="21.75" customHeight="1">
      <c r="A137" s="38"/>
      <c r="B137" s="39"/>
      <c r="C137" s="243" t="s">
        <v>83</v>
      </c>
      <c r="D137" s="243" t="s">
        <v>161</v>
      </c>
      <c r="E137" s="244" t="s">
        <v>906</v>
      </c>
      <c r="F137" s="245" t="s">
        <v>907</v>
      </c>
      <c r="G137" s="246" t="s">
        <v>259</v>
      </c>
      <c r="H137" s="247">
        <v>30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908</v>
      </c>
    </row>
    <row r="138" s="2" customFormat="1" ht="21.75" customHeight="1">
      <c r="A138" s="38"/>
      <c r="B138" s="39"/>
      <c r="C138" s="243" t="s">
        <v>177</v>
      </c>
      <c r="D138" s="243" t="s">
        <v>161</v>
      </c>
      <c r="E138" s="244" t="s">
        <v>909</v>
      </c>
      <c r="F138" s="245" t="s">
        <v>910</v>
      </c>
      <c r="G138" s="246" t="s">
        <v>237</v>
      </c>
      <c r="H138" s="247">
        <v>2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170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170</v>
      </c>
      <c r="BM138" s="254" t="s">
        <v>911</v>
      </c>
    </row>
    <row r="139" s="2" customFormat="1" ht="16.5" customHeight="1">
      <c r="A139" s="38"/>
      <c r="B139" s="39"/>
      <c r="C139" s="243" t="s">
        <v>170</v>
      </c>
      <c r="D139" s="243" t="s">
        <v>161</v>
      </c>
      <c r="E139" s="244" t="s">
        <v>912</v>
      </c>
      <c r="F139" s="245" t="s">
        <v>913</v>
      </c>
      <c r="G139" s="246" t="s">
        <v>259</v>
      </c>
      <c r="H139" s="247">
        <v>12.92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0.28100000000000003</v>
      </c>
      <c r="T139" s="253">
        <f>S139*H139</f>
        <v>3.6305200000000002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914</v>
      </c>
    </row>
    <row r="140" s="2" customFormat="1" ht="21.75" customHeight="1">
      <c r="A140" s="38"/>
      <c r="B140" s="39"/>
      <c r="C140" s="243" t="s">
        <v>157</v>
      </c>
      <c r="D140" s="243" t="s">
        <v>161</v>
      </c>
      <c r="E140" s="244" t="s">
        <v>915</v>
      </c>
      <c r="F140" s="245" t="s">
        <v>916</v>
      </c>
      <c r="G140" s="246" t="s">
        <v>237</v>
      </c>
      <c r="H140" s="247">
        <v>2</v>
      </c>
      <c r="I140" s="248"/>
      <c r="J140" s="249">
        <f>ROUND(I140*H140,2)</f>
        <v>0</v>
      </c>
      <c r="K140" s="245" t="s">
        <v>1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170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170</v>
      </c>
      <c r="BM140" s="254" t="s">
        <v>917</v>
      </c>
    </row>
    <row r="141" s="2" customFormat="1" ht="21.75" customHeight="1">
      <c r="A141" s="38"/>
      <c r="B141" s="39"/>
      <c r="C141" s="243" t="s">
        <v>182</v>
      </c>
      <c r="D141" s="243" t="s">
        <v>161</v>
      </c>
      <c r="E141" s="244" t="s">
        <v>918</v>
      </c>
      <c r="F141" s="245" t="s">
        <v>919</v>
      </c>
      <c r="G141" s="246" t="s">
        <v>237</v>
      </c>
      <c r="H141" s="247">
        <v>6</v>
      </c>
      <c r="I141" s="248"/>
      <c r="J141" s="249">
        <f>ROUND(I141*H141,2)</f>
        <v>0</v>
      </c>
      <c r="K141" s="245" t="s">
        <v>1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920</v>
      </c>
    </row>
    <row r="142" s="2" customFormat="1" ht="21.75" customHeight="1">
      <c r="A142" s="38"/>
      <c r="B142" s="39"/>
      <c r="C142" s="243" t="s">
        <v>186</v>
      </c>
      <c r="D142" s="243" t="s">
        <v>161</v>
      </c>
      <c r="E142" s="244" t="s">
        <v>921</v>
      </c>
      <c r="F142" s="245" t="s">
        <v>922</v>
      </c>
      <c r="G142" s="246" t="s">
        <v>237</v>
      </c>
      <c r="H142" s="247">
        <v>2</v>
      </c>
      <c r="I142" s="248"/>
      <c r="J142" s="249">
        <f>ROUND(I142*H142,2)</f>
        <v>0</v>
      </c>
      <c r="K142" s="245" t="s">
        <v>1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923</v>
      </c>
    </row>
    <row r="143" s="2" customFormat="1" ht="21.75" customHeight="1">
      <c r="A143" s="38"/>
      <c r="B143" s="39"/>
      <c r="C143" s="243" t="s">
        <v>190</v>
      </c>
      <c r="D143" s="243" t="s">
        <v>161</v>
      </c>
      <c r="E143" s="244" t="s">
        <v>924</v>
      </c>
      <c r="F143" s="245" t="s">
        <v>925</v>
      </c>
      <c r="G143" s="246" t="s">
        <v>237</v>
      </c>
      <c r="H143" s="247">
        <v>6</v>
      </c>
      <c r="I143" s="248"/>
      <c r="J143" s="249">
        <f>ROUND(I143*H143,2)</f>
        <v>0</v>
      </c>
      <c r="K143" s="245" t="s">
        <v>1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926</v>
      </c>
    </row>
    <row r="144" s="2" customFormat="1" ht="21.75" customHeight="1">
      <c r="A144" s="38"/>
      <c r="B144" s="39"/>
      <c r="C144" s="243" t="s">
        <v>195</v>
      </c>
      <c r="D144" s="243" t="s">
        <v>161</v>
      </c>
      <c r="E144" s="244" t="s">
        <v>927</v>
      </c>
      <c r="F144" s="245" t="s">
        <v>928</v>
      </c>
      <c r="G144" s="246" t="s">
        <v>259</v>
      </c>
      <c r="H144" s="247">
        <v>1851.27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0.255</v>
      </c>
      <c r="T144" s="253">
        <f>S144*H144</f>
        <v>472.07384999999999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929</v>
      </c>
    </row>
    <row r="145" s="2" customFormat="1" ht="21.75" customHeight="1">
      <c r="A145" s="38"/>
      <c r="B145" s="39"/>
      <c r="C145" s="243" t="s">
        <v>201</v>
      </c>
      <c r="D145" s="243" t="s">
        <v>161</v>
      </c>
      <c r="E145" s="244" t="s">
        <v>263</v>
      </c>
      <c r="F145" s="245" t="s">
        <v>264</v>
      </c>
      <c r="G145" s="246" t="s">
        <v>259</v>
      </c>
      <c r="H145" s="247">
        <v>11.15</v>
      </c>
      <c r="I145" s="248"/>
      <c r="J145" s="249">
        <f>ROUND(I145*H145,2)</f>
        <v>0</v>
      </c>
      <c r="K145" s="245" t="s">
        <v>260</v>
      </c>
      <c r="L145" s="44"/>
      <c r="M145" s="250" t="s">
        <v>1</v>
      </c>
      <c r="N145" s="251" t="s">
        <v>39</v>
      </c>
      <c r="O145" s="91"/>
      <c r="P145" s="252">
        <f>O145*H145</f>
        <v>0</v>
      </c>
      <c r="Q145" s="252">
        <v>0</v>
      </c>
      <c r="R145" s="252">
        <f>Q145*H145</f>
        <v>0</v>
      </c>
      <c r="S145" s="252">
        <v>0.41699999999999998</v>
      </c>
      <c r="T145" s="253">
        <f>S145*H145</f>
        <v>4.6495499999999996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4" t="s">
        <v>170</v>
      </c>
      <c r="AT145" s="254" t="s">
        <v>161</v>
      </c>
      <c r="AU145" s="254" t="s">
        <v>83</v>
      </c>
      <c r="AY145" s="17" t="s">
        <v>158</v>
      </c>
      <c r="BE145" s="255">
        <f>IF(N145="základní",J145,0)</f>
        <v>0</v>
      </c>
      <c r="BF145" s="255">
        <f>IF(N145="snížená",J145,0)</f>
        <v>0</v>
      </c>
      <c r="BG145" s="255">
        <f>IF(N145="zákl. přenesená",J145,0)</f>
        <v>0</v>
      </c>
      <c r="BH145" s="255">
        <f>IF(N145="sníž. přenesená",J145,0)</f>
        <v>0</v>
      </c>
      <c r="BI145" s="255">
        <f>IF(N145="nulová",J145,0)</f>
        <v>0</v>
      </c>
      <c r="BJ145" s="17" t="s">
        <v>81</v>
      </c>
      <c r="BK145" s="255">
        <f>ROUND(I145*H145,2)</f>
        <v>0</v>
      </c>
      <c r="BL145" s="17" t="s">
        <v>170</v>
      </c>
      <c r="BM145" s="254" t="s">
        <v>930</v>
      </c>
    </row>
    <row r="146" s="2" customFormat="1" ht="21.75" customHeight="1">
      <c r="A146" s="38"/>
      <c r="B146" s="39"/>
      <c r="C146" s="243" t="s">
        <v>206</v>
      </c>
      <c r="D146" s="243" t="s">
        <v>161</v>
      </c>
      <c r="E146" s="244" t="s">
        <v>931</v>
      </c>
      <c r="F146" s="245" t="s">
        <v>932</v>
      </c>
      <c r="G146" s="246" t="s">
        <v>259</v>
      </c>
      <c r="H146" s="247">
        <v>357.47000000000003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0.00022000000000000001</v>
      </c>
      <c r="R146" s="252">
        <f>Q146*H146</f>
        <v>0.078643400000000002</v>
      </c>
      <c r="S146" s="252">
        <v>0.51200000000000001</v>
      </c>
      <c r="T146" s="253">
        <f>S146*H146</f>
        <v>183.02464000000001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933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934</v>
      </c>
      <c r="G147" s="257"/>
      <c r="H147" s="261">
        <v>357.47000000000003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21.75" customHeight="1">
      <c r="A148" s="38"/>
      <c r="B148" s="39"/>
      <c r="C148" s="243" t="s">
        <v>212</v>
      </c>
      <c r="D148" s="243" t="s">
        <v>161</v>
      </c>
      <c r="E148" s="244" t="s">
        <v>270</v>
      </c>
      <c r="F148" s="245" t="s">
        <v>271</v>
      </c>
      <c r="G148" s="246" t="s">
        <v>259</v>
      </c>
      <c r="H148" s="247">
        <v>1237.2000000000001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6.0000000000000002E-05</v>
      </c>
      <c r="R148" s="252">
        <f>Q148*H148</f>
        <v>0.074232000000000006</v>
      </c>
      <c r="S148" s="252">
        <v>0.128</v>
      </c>
      <c r="T148" s="253">
        <f>S148*H148</f>
        <v>158.36160000000001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170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170</v>
      </c>
      <c r="BM148" s="254" t="s">
        <v>935</v>
      </c>
    </row>
    <row r="149" s="2" customFormat="1" ht="16.5" customHeight="1">
      <c r="A149" s="38"/>
      <c r="B149" s="39"/>
      <c r="C149" s="243" t="s">
        <v>215</v>
      </c>
      <c r="D149" s="243" t="s">
        <v>161</v>
      </c>
      <c r="E149" s="244" t="s">
        <v>936</v>
      </c>
      <c r="F149" s="245" t="s">
        <v>937</v>
      </c>
      <c r="G149" s="246" t="s">
        <v>280</v>
      </c>
      <c r="H149" s="247">
        <v>274.33999999999997</v>
      </c>
      <c r="I149" s="248"/>
      <c r="J149" s="249">
        <f>ROUND(I149*H149,2)</f>
        <v>0</v>
      </c>
      <c r="K149" s="245" t="s">
        <v>260</v>
      </c>
      <c r="L149" s="44"/>
      <c r="M149" s="250" t="s">
        <v>1</v>
      </c>
      <c r="N149" s="251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0.23000000000000001</v>
      </c>
      <c r="T149" s="253">
        <f>S149*H149</f>
        <v>63.098199999999999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170</v>
      </c>
      <c r="AT149" s="254" t="s">
        <v>161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170</v>
      </c>
      <c r="BM149" s="254" t="s">
        <v>938</v>
      </c>
    </row>
    <row r="150" s="2" customFormat="1" ht="21.75" customHeight="1">
      <c r="A150" s="38"/>
      <c r="B150" s="39"/>
      <c r="C150" s="243" t="s">
        <v>223</v>
      </c>
      <c r="D150" s="243" t="s">
        <v>161</v>
      </c>
      <c r="E150" s="244" t="s">
        <v>292</v>
      </c>
      <c r="F150" s="245" t="s">
        <v>293</v>
      </c>
      <c r="G150" s="246" t="s">
        <v>294</v>
      </c>
      <c r="H150" s="247">
        <v>256.30500000000001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170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170</v>
      </c>
      <c r="BM150" s="254" t="s">
        <v>939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940</v>
      </c>
      <c r="G151" s="257"/>
      <c r="H151" s="261">
        <v>256.30500000000001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21.75" customHeight="1">
      <c r="A152" s="38"/>
      <c r="B152" s="39"/>
      <c r="C152" s="243" t="s">
        <v>8</v>
      </c>
      <c r="D152" s="243" t="s">
        <v>161</v>
      </c>
      <c r="E152" s="244" t="s">
        <v>941</v>
      </c>
      <c r="F152" s="245" t="s">
        <v>942</v>
      </c>
      <c r="G152" s="246" t="s">
        <v>294</v>
      </c>
      <c r="H152" s="247">
        <v>893.35000000000002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943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944</v>
      </c>
      <c r="G153" s="257"/>
      <c r="H153" s="261">
        <v>854.35000000000002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74</v>
      </c>
      <c r="AY153" s="267" t="s">
        <v>158</v>
      </c>
    </row>
    <row r="154" s="13" customFormat="1">
      <c r="A154" s="13"/>
      <c r="B154" s="256"/>
      <c r="C154" s="257"/>
      <c r="D154" s="258" t="s">
        <v>181</v>
      </c>
      <c r="E154" s="259" t="s">
        <v>1</v>
      </c>
      <c r="F154" s="260" t="s">
        <v>945</v>
      </c>
      <c r="G154" s="257"/>
      <c r="H154" s="261">
        <v>39</v>
      </c>
      <c r="I154" s="262"/>
      <c r="J154" s="257"/>
      <c r="K154" s="257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181</v>
      </c>
      <c r="AU154" s="267" t="s">
        <v>83</v>
      </c>
      <c r="AV154" s="13" t="s">
        <v>83</v>
      </c>
      <c r="AW154" s="13" t="s">
        <v>31</v>
      </c>
      <c r="AX154" s="13" t="s">
        <v>74</v>
      </c>
      <c r="AY154" s="267" t="s">
        <v>158</v>
      </c>
    </row>
    <row r="155" s="15" customFormat="1">
      <c r="A155" s="15"/>
      <c r="B155" s="283"/>
      <c r="C155" s="284"/>
      <c r="D155" s="258" t="s">
        <v>181</v>
      </c>
      <c r="E155" s="285" t="s">
        <v>1</v>
      </c>
      <c r="F155" s="286" t="s">
        <v>269</v>
      </c>
      <c r="G155" s="284"/>
      <c r="H155" s="287">
        <v>893.35000000000002</v>
      </c>
      <c r="I155" s="288"/>
      <c r="J155" s="284"/>
      <c r="K155" s="284"/>
      <c r="L155" s="289"/>
      <c r="M155" s="290"/>
      <c r="N155" s="291"/>
      <c r="O155" s="291"/>
      <c r="P155" s="291"/>
      <c r="Q155" s="291"/>
      <c r="R155" s="291"/>
      <c r="S155" s="291"/>
      <c r="T155" s="29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3" t="s">
        <v>181</v>
      </c>
      <c r="AU155" s="293" t="s">
        <v>83</v>
      </c>
      <c r="AV155" s="15" t="s">
        <v>170</v>
      </c>
      <c r="AW155" s="15" t="s">
        <v>31</v>
      </c>
      <c r="AX155" s="15" t="s">
        <v>81</v>
      </c>
      <c r="AY155" s="293" t="s">
        <v>158</v>
      </c>
    </row>
    <row r="156" s="2" customFormat="1" ht="21.75" customHeight="1">
      <c r="A156" s="38"/>
      <c r="B156" s="39"/>
      <c r="C156" s="243" t="s">
        <v>234</v>
      </c>
      <c r="D156" s="243" t="s">
        <v>161</v>
      </c>
      <c r="E156" s="244" t="s">
        <v>941</v>
      </c>
      <c r="F156" s="245" t="s">
        <v>942</v>
      </c>
      <c r="G156" s="246" t="s">
        <v>294</v>
      </c>
      <c r="H156" s="247">
        <v>86.415000000000006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170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170</v>
      </c>
      <c r="BM156" s="254" t="s">
        <v>946</v>
      </c>
    </row>
    <row r="157" s="13" customFormat="1">
      <c r="A157" s="13"/>
      <c r="B157" s="256"/>
      <c r="C157" s="257"/>
      <c r="D157" s="258" t="s">
        <v>181</v>
      </c>
      <c r="E157" s="259" t="s">
        <v>1</v>
      </c>
      <c r="F157" s="260" t="s">
        <v>947</v>
      </c>
      <c r="G157" s="257"/>
      <c r="H157" s="261">
        <v>86.415000000000006</v>
      </c>
      <c r="I157" s="262"/>
      <c r="J157" s="257"/>
      <c r="K157" s="257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181</v>
      </c>
      <c r="AU157" s="267" t="s">
        <v>83</v>
      </c>
      <c r="AV157" s="13" t="s">
        <v>83</v>
      </c>
      <c r="AW157" s="13" t="s">
        <v>31</v>
      </c>
      <c r="AX157" s="13" t="s">
        <v>81</v>
      </c>
      <c r="AY157" s="267" t="s">
        <v>158</v>
      </c>
    </row>
    <row r="158" s="2" customFormat="1" ht="21.75" customHeight="1">
      <c r="A158" s="38"/>
      <c r="B158" s="39"/>
      <c r="C158" s="243" t="s">
        <v>321</v>
      </c>
      <c r="D158" s="243" t="s">
        <v>161</v>
      </c>
      <c r="E158" s="244" t="s">
        <v>303</v>
      </c>
      <c r="F158" s="245" t="s">
        <v>304</v>
      </c>
      <c r="G158" s="246" t="s">
        <v>294</v>
      </c>
      <c r="H158" s="247">
        <v>25.925000000000001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170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170</v>
      </c>
      <c r="BM158" s="254" t="s">
        <v>948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949</v>
      </c>
      <c r="G159" s="257"/>
      <c r="H159" s="261">
        <v>25.925000000000001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21.75" customHeight="1">
      <c r="A160" s="38"/>
      <c r="B160" s="39"/>
      <c r="C160" s="243" t="s">
        <v>326</v>
      </c>
      <c r="D160" s="243" t="s">
        <v>161</v>
      </c>
      <c r="E160" s="244" t="s">
        <v>303</v>
      </c>
      <c r="F160" s="245" t="s">
        <v>304</v>
      </c>
      <c r="G160" s="246" t="s">
        <v>294</v>
      </c>
      <c r="H160" s="247">
        <v>268.005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950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951</v>
      </c>
      <c r="G161" s="257"/>
      <c r="H161" s="261">
        <v>256.30500000000001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74</v>
      </c>
      <c r="AY161" s="267" t="s">
        <v>158</v>
      </c>
    </row>
    <row r="162" s="13" customFormat="1">
      <c r="A162" s="13"/>
      <c r="B162" s="256"/>
      <c r="C162" s="257"/>
      <c r="D162" s="258" t="s">
        <v>181</v>
      </c>
      <c r="E162" s="259" t="s">
        <v>1</v>
      </c>
      <c r="F162" s="260" t="s">
        <v>952</v>
      </c>
      <c r="G162" s="257"/>
      <c r="H162" s="261">
        <v>11.699999999999999</v>
      </c>
      <c r="I162" s="262"/>
      <c r="J162" s="257"/>
      <c r="K162" s="257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181</v>
      </c>
      <c r="AU162" s="267" t="s">
        <v>83</v>
      </c>
      <c r="AV162" s="13" t="s">
        <v>83</v>
      </c>
      <c r="AW162" s="13" t="s">
        <v>31</v>
      </c>
      <c r="AX162" s="13" t="s">
        <v>74</v>
      </c>
      <c r="AY162" s="267" t="s">
        <v>158</v>
      </c>
    </row>
    <row r="163" s="15" customFormat="1">
      <c r="A163" s="15"/>
      <c r="B163" s="283"/>
      <c r="C163" s="284"/>
      <c r="D163" s="258" t="s">
        <v>181</v>
      </c>
      <c r="E163" s="285" t="s">
        <v>1</v>
      </c>
      <c r="F163" s="286" t="s">
        <v>269</v>
      </c>
      <c r="G163" s="284"/>
      <c r="H163" s="287">
        <v>268.005</v>
      </c>
      <c r="I163" s="288"/>
      <c r="J163" s="284"/>
      <c r="K163" s="284"/>
      <c r="L163" s="289"/>
      <c r="M163" s="290"/>
      <c r="N163" s="291"/>
      <c r="O163" s="291"/>
      <c r="P163" s="291"/>
      <c r="Q163" s="291"/>
      <c r="R163" s="291"/>
      <c r="S163" s="291"/>
      <c r="T163" s="29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3" t="s">
        <v>181</v>
      </c>
      <c r="AU163" s="293" t="s">
        <v>83</v>
      </c>
      <c r="AV163" s="15" t="s">
        <v>170</v>
      </c>
      <c r="AW163" s="15" t="s">
        <v>31</v>
      </c>
      <c r="AX163" s="15" t="s">
        <v>81</v>
      </c>
      <c r="AY163" s="293" t="s">
        <v>158</v>
      </c>
    </row>
    <row r="164" s="2" customFormat="1" ht="16.5" customHeight="1">
      <c r="A164" s="38"/>
      <c r="B164" s="39"/>
      <c r="C164" s="243" t="s">
        <v>331</v>
      </c>
      <c r="D164" s="243" t="s">
        <v>161</v>
      </c>
      <c r="E164" s="244" t="s">
        <v>953</v>
      </c>
      <c r="F164" s="245" t="s">
        <v>954</v>
      </c>
      <c r="G164" s="246" t="s">
        <v>294</v>
      </c>
      <c r="H164" s="247">
        <v>86.415000000000006</v>
      </c>
      <c r="I164" s="248"/>
      <c r="J164" s="249">
        <f>ROUND(I164*H164,2)</f>
        <v>0</v>
      </c>
      <c r="K164" s="245" t="s">
        <v>1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170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170</v>
      </c>
      <c r="BM164" s="254" t="s">
        <v>955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956</v>
      </c>
      <c r="G165" s="257"/>
      <c r="H165" s="261">
        <v>86.415000000000006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21.75" customHeight="1">
      <c r="A166" s="38"/>
      <c r="B166" s="39"/>
      <c r="C166" s="243" t="s">
        <v>336</v>
      </c>
      <c r="D166" s="243" t="s">
        <v>161</v>
      </c>
      <c r="E166" s="244" t="s">
        <v>358</v>
      </c>
      <c r="F166" s="245" t="s">
        <v>359</v>
      </c>
      <c r="G166" s="246" t="s">
        <v>294</v>
      </c>
      <c r="H166" s="247">
        <v>86.415000000000006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170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170</v>
      </c>
      <c r="BM166" s="254" t="s">
        <v>957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958</v>
      </c>
      <c r="G167" s="257"/>
      <c r="H167" s="261">
        <v>86.415000000000006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7</v>
      </c>
      <c r="D168" s="243" t="s">
        <v>161</v>
      </c>
      <c r="E168" s="244" t="s">
        <v>354</v>
      </c>
      <c r="F168" s="245" t="s">
        <v>355</v>
      </c>
      <c r="G168" s="246" t="s">
        <v>294</v>
      </c>
      <c r="H168" s="247">
        <v>893.35000000000002</v>
      </c>
      <c r="I168" s="248"/>
      <c r="J168" s="249">
        <f>ROUND(I168*H168,2)</f>
        <v>0</v>
      </c>
      <c r="K168" s="245" t="s">
        <v>1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170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170</v>
      </c>
      <c r="BM168" s="254" t="s">
        <v>959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944</v>
      </c>
      <c r="G169" s="257"/>
      <c r="H169" s="261">
        <v>854.35000000000002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74</v>
      </c>
      <c r="AY169" s="267" t="s">
        <v>158</v>
      </c>
    </row>
    <row r="170" s="13" customFormat="1">
      <c r="A170" s="13"/>
      <c r="B170" s="256"/>
      <c r="C170" s="257"/>
      <c r="D170" s="258" t="s">
        <v>181</v>
      </c>
      <c r="E170" s="259" t="s">
        <v>1</v>
      </c>
      <c r="F170" s="260" t="s">
        <v>945</v>
      </c>
      <c r="G170" s="257"/>
      <c r="H170" s="261">
        <v>39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181</v>
      </c>
      <c r="AU170" s="267" t="s">
        <v>83</v>
      </c>
      <c r="AV170" s="13" t="s">
        <v>83</v>
      </c>
      <c r="AW170" s="13" t="s">
        <v>31</v>
      </c>
      <c r="AX170" s="13" t="s">
        <v>74</v>
      </c>
      <c r="AY170" s="267" t="s">
        <v>158</v>
      </c>
    </row>
    <row r="171" s="15" customFormat="1">
      <c r="A171" s="15"/>
      <c r="B171" s="283"/>
      <c r="C171" s="284"/>
      <c r="D171" s="258" t="s">
        <v>181</v>
      </c>
      <c r="E171" s="285" t="s">
        <v>1</v>
      </c>
      <c r="F171" s="286" t="s">
        <v>269</v>
      </c>
      <c r="G171" s="284"/>
      <c r="H171" s="287">
        <v>893.35000000000002</v>
      </c>
      <c r="I171" s="288"/>
      <c r="J171" s="284"/>
      <c r="K171" s="284"/>
      <c r="L171" s="289"/>
      <c r="M171" s="290"/>
      <c r="N171" s="291"/>
      <c r="O171" s="291"/>
      <c r="P171" s="291"/>
      <c r="Q171" s="291"/>
      <c r="R171" s="291"/>
      <c r="S171" s="291"/>
      <c r="T171" s="292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3" t="s">
        <v>181</v>
      </c>
      <c r="AU171" s="293" t="s">
        <v>83</v>
      </c>
      <c r="AV171" s="15" t="s">
        <v>170</v>
      </c>
      <c r="AW171" s="15" t="s">
        <v>31</v>
      </c>
      <c r="AX171" s="15" t="s">
        <v>81</v>
      </c>
      <c r="AY171" s="293" t="s">
        <v>158</v>
      </c>
    </row>
    <row r="172" s="2" customFormat="1" ht="21.75" customHeight="1">
      <c r="A172" s="38"/>
      <c r="B172" s="39"/>
      <c r="C172" s="243" t="s">
        <v>344</v>
      </c>
      <c r="D172" s="243" t="s">
        <v>161</v>
      </c>
      <c r="E172" s="244" t="s">
        <v>358</v>
      </c>
      <c r="F172" s="245" t="s">
        <v>359</v>
      </c>
      <c r="G172" s="246" t="s">
        <v>294</v>
      </c>
      <c r="H172" s="247">
        <v>893.35000000000002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960</v>
      </c>
    </row>
    <row r="173" s="13" customFormat="1">
      <c r="A173" s="13"/>
      <c r="B173" s="256"/>
      <c r="C173" s="257"/>
      <c r="D173" s="258" t="s">
        <v>181</v>
      </c>
      <c r="E173" s="259" t="s">
        <v>1</v>
      </c>
      <c r="F173" s="260" t="s">
        <v>944</v>
      </c>
      <c r="G173" s="257"/>
      <c r="H173" s="261">
        <v>854.35000000000002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181</v>
      </c>
      <c r="AU173" s="267" t="s">
        <v>83</v>
      </c>
      <c r="AV173" s="13" t="s">
        <v>83</v>
      </c>
      <c r="AW173" s="13" t="s">
        <v>31</v>
      </c>
      <c r="AX173" s="13" t="s">
        <v>74</v>
      </c>
      <c r="AY173" s="267" t="s">
        <v>158</v>
      </c>
    </row>
    <row r="174" s="13" customFormat="1">
      <c r="A174" s="13"/>
      <c r="B174" s="256"/>
      <c r="C174" s="257"/>
      <c r="D174" s="258" t="s">
        <v>181</v>
      </c>
      <c r="E174" s="259" t="s">
        <v>1</v>
      </c>
      <c r="F174" s="260" t="s">
        <v>945</v>
      </c>
      <c r="G174" s="257"/>
      <c r="H174" s="261">
        <v>39</v>
      </c>
      <c r="I174" s="262"/>
      <c r="J174" s="257"/>
      <c r="K174" s="257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181</v>
      </c>
      <c r="AU174" s="267" t="s">
        <v>83</v>
      </c>
      <c r="AV174" s="13" t="s">
        <v>83</v>
      </c>
      <c r="AW174" s="13" t="s">
        <v>31</v>
      </c>
      <c r="AX174" s="13" t="s">
        <v>74</v>
      </c>
      <c r="AY174" s="267" t="s">
        <v>158</v>
      </c>
    </row>
    <row r="175" s="15" customFormat="1">
      <c r="A175" s="15"/>
      <c r="B175" s="283"/>
      <c r="C175" s="284"/>
      <c r="D175" s="258" t="s">
        <v>181</v>
      </c>
      <c r="E175" s="285" t="s">
        <v>1</v>
      </c>
      <c r="F175" s="286" t="s">
        <v>269</v>
      </c>
      <c r="G175" s="284"/>
      <c r="H175" s="287">
        <v>893.35000000000002</v>
      </c>
      <c r="I175" s="288"/>
      <c r="J175" s="284"/>
      <c r="K175" s="284"/>
      <c r="L175" s="289"/>
      <c r="M175" s="290"/>
      <c r="N175" s="291"/>
      <c r="O175" s="291"/>
      <c r="P175" s="291"/>
      <c r="Q175" s="291"/>
      <c r="R175" s="291"/>
      <c r="S175" s="291"/>
      <c r="T175" s="292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3" t="s">
        <v>181</v>
      </c>
      <c r="AU175" s="293" t="s">
        <v>83</v>
      </c>
      <c r="AV175" s="15" t="s">
        <v>170</v>
      </c>
      <c r="AW175" s="15" t="s">
        <v>31</v>
      </c>
      <c r="AX175" s="15" t="s">
        <v>81</v>
      </c>
      <c r="AY175" s="293" t="s">
        <v>158</v>
      </c>
    </row>
    <row r="176" s="2" customFormat="1" ht="21.75" customHeight="1">
      <c r="A176" s="38"/>
      <c r="B176" s="39"/>
      <c r="C176" s="243" t="s">
        <v>349</v>
      </c>
      <c r="D176" s="243" t="s">
        <v>161</v>
      </c>
      <c r="E176" s="244" t="s">
        <v>369</v>
      </c>
      <c r="F176" s="245" t="s">
        <v>370</v>
      </c>
      <c r="G176" s="246" t="s">
        <v>294</v>
      </c>
      <c r="H176" s="247">
        <v>1728.3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961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962</v>
      </c>
      <c r="G177" s="257"/>
      <c r="H177" s="261">
        <v>1728.3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43" t="s">
        <v>353</v>
      </c>
      <c r="D178" s="243" t="s">
        <v>161</v>
      </c>
      <c r="E178" s="244" t="s">
        <v>369</v>
      </c>
      <c r="F178" s="245" t="s">
        <v>370</v>
      </c>
      <c r="G178" s="246" t="s">
        <v>294</v>
      </c>
      <c r="H178" s="247">
        <v>17867</v>
      </c>
      <c r="I178" s="248"/>
      <c r="J178" s="249">
        <f>ROUND(I178*H178,2)</f>
        <v>0</v>
      </c>
      <c r="K178" s="245" t="s">
        <v>260</v>
      </c>
      <c r="L178" s="44"/>
      <c r="M178" s="250" t="s">
        <v>1</v>
      </c>
      <c r="N178" s="251" t="s">
        <v>39</v>
      </c>
      <c r="O178" s="91"/>
      <c r="P178" s="252">
        <f>O178*H178</f>
        <v>0</v>
      </c>
      <c r="Q178" s="252">
        <v>0</v>
      </c>
      <c r="R178" s="252">
        <f>Q178*H178</f>
        <v>0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170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170</v>
      </c>
      <c r="BM178" s="254" t="s">
        <v>963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964</v>
      </c>
      <c r="G179" s="257"/>
      <c r="H179" s="261">
        <v>17087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74</v>
      </c>
      <c r="AY179" s="267" t="s">
        <v>158</v>
      </c>
    </row>
    <row r="180" s="13" customFormat="1">
      <c r="A180" s="13"/>
      <c r="B180" s="256"/>
      <c r="C180" s="257"/>
      <c r="D180" s="258" t="s">
        <v>181</v>
      </c>
      <c r="E180" s="259" t="s">
        <v>1</v>
      </c>
      <c r="F180" s="260" t="s">
        <v>965</v>
      </c>
      <c r="G180" s="257"/>
      <c r="H180" s="261">
        <v>780</v>
      </c>
      <c r="I180" s="262"/>
      <c r="J180" s="257"/>
      <c r="K180" s="257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181</v>
      </c>
      <c r="AU180" s="267" t="s">
        <v>83</v>
      </c>
      <c r="AV180" s="13" t="s">
        <v>83</v>
      </c>
      <c r="AW180" s="13" t="s">
        <v>31</v>
      </c>
      <c r="AX180" s="13" t="s">
        <v>74</v>
      </c>
      <c r="AY180" s="267" t="s">
        <v>158</v>
      </c>
    </row>
    <row r="181" s="15" customFormat="1">
      <c r="A181" s="15"/>
      <c r="B181" s="283"/>
      <c r="C181" s="284"/>
      <c r="D181" s="258" t="s">
        <v>181</v>
      </c>
      <c r="E181" s="285" t="s">
        <v>1</v>
      </c>
      <c r="F181" s="286" t="s">
        <v>269</v>
      </c>
      <c r="G181" s="284"/>
      <c r="H181" s="287">
        <v>17867</v>
      </c>
      <c r="I181" s="288"/>
      <c r="J181" s="284"/>
      <c r="K181" s="284"/>
      <c r="L181" s="289"/>
      <c r="M181" s="290"/>
      <c r="N181" s="291"/>
      <c r="O181" s="291"/>
      <c r="P181" s="291"/>
      <c r="Q181" s="291"/>
      <c r="R181" s="291"/>
      <c r="S181" s="291"/>
      <c r="T181" s="292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93" t="s">
        <v>181</v>
      </c>
      <c r="AU181" s="293" t="s">
        <v>83</v>
      </c>
      <c r="AV181" s="15" t="s">
        <v>170</v>
      </c>
      <c r="AW181" s="15" t="s">
        <v>31</v>
      </c>
      <c r="AX181" s="15" t="s">
        <v>81</v>
      </c>
      <c r="AY181" s="293" t="s">
        <v>158</v>
      </c>
    </row>
    <row r="182" s="2" customFormat="1" ht="21.75" customHeight="1">
      <c r="A182" s="38"/>
      <c r="B182" s="39"/>
      <c r="C182" s="243" t="s">
        <v>357</v>
      </c>
      <c r="D182" s="243" t="s">
        <v>161</v>
      </c>
      <c r="E182" s="244" t="s">
        <v>966</v>
      </c>
      <c r="F182" s="245" t="s">
        <v>967</v>
      </c>
      <c r="G182" s="246" t="s">
        <v>294</v>
      </c>
      <c r="H182" s="247">
        <v>86.415000000000006</v>
      </c>
      <c r="I182" s="248"/>
      <c r="J182" s="249">
        <f>ROUND(I182*H182,2)</f>
        <v>0</v>
      </c>
      <c r="K182" s="245" t="s">
        <v>260</v>
      </c>
      <c r="L182" s="44"/>
      <c r="M182" s="250" t="s">
        <v>1</v>
      </c>
      <c r="N182" s="251" t="s">
        <v>39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170</v>
      </c>
      <c r="AT182" s="254" t="s">
        <v>161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170</v>
      </c>
      <c r="BM182" s="254" t="s">
        <v>968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958</v>
      </c>
      <c r="G183" s="257"/>
      <c r="H183" s="261">
        <v>86.415000000000006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81</v>
      </c>
      <c r="AY183" s="267" t="s">
        <v>158</v>
      </c>
    </row>
    <row r="184" s="2" customFormat="1" ht="16.5" customHeight="1">
      <c r="A184" s="38"/>
      <c r="B184" s="39"/>
      <c r="C184" s="294" t="s">
        <v>361</v>
      </c>
      <c r="D184" s="294" t="s">
        <v>384</v>
      </c>
      <c r="E184" s="295" t="s">
        <v>385</v>
      </c>
      <c r="F184" s="296" t="s">
        <v>386</v>
      </c>
      <c r="G184" s="297" t="s">
        <v>387</v>
      </c>
      <c r="H184" s="298">
        <v>164.18899999999999</v>
      </c>
      <c r="I184" s="299"/>
      <c r="J184" s="300">
        <f>ROUND(I184*H184,2)</f>
        <v>0</v>
      </c>
      <c r="K184" s="296" t="s">
        <v>260</v>
      </c>
      <c r="L184" s="301"/>
      <c r="M184" s="302" t="s">
        <v>1</v>
      </c>
      <c r="N184" s="303" t="s">
        <v>39</v>
      </c>
      <c r="O184" s="91"/>
      <c r="P184" s="252">
        <f>O184*H184</f>
        <v>0</v>
      </c>
      <c r="Q184" s="252">
        <v>1</v>
      </c>
      <c r="R184" s="252">
        <f>Q184*H184</f>
        <v>164.18899999999999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190</v>
      </c>
      <c r="AT184" s="254" t="s">
        <v>384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170</v>
      </c>
      <c r="BM184" s="254" t="s">
        <v>969</v>
      </c>
    </row>
    <row r="185" s="2" customFormat="1" ht="16.5" customHeight="1">
      <c r="A185" s="38"/>
      <c r="B185" s="39"/>
      <c r="C185" s="243" t="s">
        <v>366</v>
      </c>
      <c r="D185" s="243" t="s">
        <v>161</v>
      </c>
      <c r="E185" s="244" t="s">
        <v>391</v>
      </c>
      <c r="F185" s="245" t="s">
        <v>392</v>
      </c>
      <c r="G185" s="246" t="s">
        <v>294</v>
      </c>
      <c r="H185" s="247">
        <v>86.415000000000006</v>
      </c>
      <c r="I185" s="248"/>
      <c r="J185" s="249">
        <f>ROUND(I185*H185,2)</f>
        <v>0</v>
      </c>
      <c r="K185" s="245" t="s">
        <v>260</v>
      </c>
      <c r="L185" s="44"/>
      <c r="M185" s="250" t="s">
        <v>1</v>
      </c>
      <c r="N185" s="251" t="s">
        <v>39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170</v>
      </c>
      <c r="AT185" s="254" t="s">
        <v>161</v>
      </c>
      <c r="AU185" s="254" t="s">
        <v>83</v>
      </c>
      <c r="AY185" s="17" t="s">
        <v>158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81</v>
      </c>
      <c r="BK185" s="255">
        <f>ROUND(I185*H185,2)</f>
        <v>0</v>
      </c>
      <c r="BL185" s="17" t="s">
        <v>170</v>
      </c>
      <c r="BM185" s="254" t="s">
        <v>970</v>
      </c>
    </row>
    <row r="186" s="13" customFormat="1">
      <c r="A186" s="13"/>
      <c r="B186" s="256"/>
      <c r="C186" s="257"/>
      <c r="D186" s="258" t="s">
        <v>181</v>
      </c>
      <c r="E186" s="259" t="s">
        <v>1</v>
      </c>
      <c r="F186" s="260" t="s">
        <v>958</v>
      </c>
      <c r="G186" s="257"/>
      <c r="H186" s="261">
        <v>86.415000000000006</v>
      </c>
      <c r="I186" s="262"/>
      <c r="J186" s="257"/>
      <c r="K186" s="257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181</v>
      </c>
      <c r="AU186" s="267" t="s">
        <v>83</v>
      </c>
      <c r="AV186" s="13" t="s">
        <v>83</v>
      </c>
      <c r="AW186" s="13" t="s">
        <v>31</v>
      </c>
      <c r="AX186" s="13" t="s">
        <v>81</v>
      </c>
      <c r="AY186" s="267" t="s">
        <v>158</v>
      </c>
    </row>
    <row r="187" s="2" customFormat="1" ht="16.5" customHeight="1">
      <c r="A187" s="38"/>
      <c r="B187" s="39"/>
      <c r="C187" s="243" t="s">
        <v>368</v>
      </c>
      <c r="D187" s="243" t="s">
        <v>161</v>
      </c>
      <c r="E187" s="244" t="s">
        <v>391</v>
      </c>
      <c r="F187" s="245" t="s">
        <v>392</v>
      </c>
      <c r="G187" s="246" t="s">
        <v>294</v>
      </c>
      <c r="H187" s="247">
        <v>893.35000000000002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170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170</v>
      </c>
      <c r="BM187" s="254" t="s">
        <v>971</v>
      </c>
    </row>
    <row r="188" s="13" customFormat="1">
      <c r="A188" s="13"/>
      <c r="B188" s="256"/>
      <c r="C188" s="257"/>
      <c r="D188" s="258" t="s">
        <v>181</v>
      </c>
      <c r="E188" s="259" t="s">
        <v>1</v>
      </c>
      <c r="F188" s="260" t="s">
        <v>944</v>
      </c>
      <c r="G188" s="257"/>
      <c r="H188" s="261">
        <v>854.35000000000002</v>
      </c>
      <c r="I188" s="262"/>
      <c r="J188" s="257"/>
      <c r="K188" s="257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181</v>
      </c>
      <c r="AU188" s="267" t="s">
        <v>83</v>
      </c>
      <c r="AV188" s="13" t="s">
        <v>83</v>
      </c>
      <c r="AW188" s="13" t="s">
        <v>31</v>
      </c>
      <c r="AX188" s="13" t="s">
        <v>74</v>
      </c>
      <c r="AY188" s="26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945</v>
      </c>
      <c r="G189" s="257"/>
      <c r="H189" s="261">
        <v>39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5" customFormat="1">
      <c r="A190" s="15"/>
      <c r="B190" s="283"/>
      <c r="C190" s="284"/>
      <c r="D190" s="258" t="s">
        <v>181</v>
      </c>
      <c r="E190" s="285" t="s">
        <v>1</v>
      </c>
      <c r="F190" s="286" t="s">
        <v>269</v>
      </c>
      <c r="G190" s="284"/>
      <c r="H190" s="287">
        <v>893.35000000000002</v>
      </c>
      <c r="I190" s="288"/>
      <c r="J190" s="284"/>
      <c r="K190" s="284"/>
      <c r="L190" s="289"/>
      <c r="M190" s="290"/>
      <c r="N190" s="291"/>
      <c r="O190" s="291"/>
      <c r="P190" s="291"/>
      <c r="Q190" s="291"/>
      <c r="R190" s="291"/>
      <c r="S190" s="291"/>
      <c r="T190" s="29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93" t="s">
        <v>181</v>
      </c>
      <c r="AU190" s="293" t="s">
        <v>83</v>
      </c>
      <c r="AV190" s="15" t="s">
        <v>170</v>
      </c>
      <c r="AW190" s="15" t="s">
        <v>31</v>
      </c>
      <c r="AX190" s="15" t="s">
        <v>81</v>
      </c>
      <c r="AY190" s="293" t="s">
        <v>158</v>
      </c>
    </row>
    <row r="191" s="2" customFormat="1" ht="21.75" customHeight="1">
      <c r="A191" s="38"/>
      <c r="B191" s="39"/>
      <c r="C191" s="243" t="s">
        <v>373</v>
      </c>
      <c r="D191" s="243" t="s">
        <v>161</v>
      </c>
      <c r="E191" s="244" t="s">
        <v>397</v>
      </c>
      <c r="F191" s="245" t="s">
        <v>398</v>
      </c>
      <c r="G191" s="246" t="s">
        <v>387</v>
      </c>
      <c r="H191" s="247">
        <v>1786.7000000000001</v>
      </c>
      <c r="I191" s="248"/>
      <c r="J191" s="249">
        <f>ROUND(I191*H191,2)</f>
        <v>0</v>
      </c>
      <c r="K191" s="245" t="s">
        <v>1</v>
      </c>
      <c r="L191" s="44"/>
      <c r="M191" s="250" t="s">
        <v>1</v>
      </c>
      <c r="N191" s="251" t="s">
        <v>39</v>
      </c>
      <c r="O191" s="91"/>
      <c r="P191" s="252">
        <f>O191*H191</f>
        <v>0</v>
      </c>
      <c r="Q191" s="252">
        <v>0</v>
      </c>
      <c r="R191" s="252">
        <f>Q191*H191</f>
        <v>0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170</v>
      </c>
      <c r="AT191" s="254" t="s">
        <v>161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170</v>
      </c>
      <c r="BM191" s="254" t="s">
        <v>972</v>
      </c>
    </row>
    <row r="192" s="13" customFormat="1">
      <c r="A192" s="13"/>
      <c r="B192" s="256"/>
      <c r="C192" s="257"/>
      <c r="D192" s="258" t="s">
        <v>181</v>
      </c>
      <c r="E192" s="259" t="s">
        <v>1</v>
      </c>
      <c r="F192" s="260" t="s">
        <v>973</v>
      </c>
      <c r="G192" s="257"/>
      <c r="H192" s="261">
        <v>1708.7000000000001</v>
      </c>
      <c r="I192" s="262"/>
      <c r="J192" s="257"/>
      <c r="K192" s="257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181</v>
      </c>
      <c r="AU192" s="267" t="s">
        <v>83</v>
      </c>
      <c r="AV192" s="13" t="s">
        <v>83</v>
      </c>
      <c r="AW192" s="13" t="s">
        <v>31</v>
      </c>
      <c r="AX192" s="13" t="s">
        <v>74</v>
      </c>
      <c r="AY192" s="267" t="s">
        <v>158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974</v>
      </c>
      <c r="G193" s="257"/>
      <c r="H193" s="261">
        <v>78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74</v>
      </c>
      <c r="AY193" s="267" t="s">
        <v>158</v>
      </c>
    </row>
    <row r="194" s="15" customFormat="1">
      <c r="A194" s="15"/>
      <c r="B194" s="283"/>
      <c r="C194" s="284"/>
      <c r="D194" s="258" t="s">
        <v>181</v>
      </c>
      <c r="E194" s="285" t="s">
        <v>1</v>
      </c>
      <c r="F194" s="286" t="s">
        <v>269</v>
      </c>
      <c r="G194" s="284"/>
      <c r="H194" s="287">
        <v>1786.7000000000001</v>
      </c>
      <c r="I194" s="288"/>
      <c r="J194" s="284"/>
      <c r="K194" s="284"/>
      <c r="L194" s="289"/>
      <c r="M194" s="290"/>
      <c r="N194" s="291"/>
      <c r="O194" s="291"/>
      <c r="P194" s="291"/>
      <c r="Q194" s="291"/>
      <c r="R194" s="291"/>
      <c r="S194" s="291"/>
      <c r="T194" s="29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3" t="s">
        <v>181</v>
      </c>
      <c r="AU194" s="293" t="s">
        <v>83</v>
      </c>
      <c r="AV194" s="15" t="s">
        <v>170</v>
      </c>
      <c r="AW194" s="15" t="s">
        <v>31</v>
      </c>
      <c r="AX194" s="15" t="s">
        <v>81</v>
      </c>
      <c r="AY194" s="293" t="s">
        <v>158</v>
      </c>
    </row>
    <row r="195" s="2" customFormat="1" ht="21.75" customHeight="1">
      <c r="A195" s="38"/>
      <c r="B195" s="39"/>
      <c r="C195" s="243" t="s">
        <v>379</v>
      </c>
      <c r="D195" s="243" t="s">
        <v>161</v>
      </c>
      <c r="E195" s="244" t="s">
        <v>397</v>
      </c>
      <c r="F195" s="245" t="s">
        <v>398</v>
      </c>
      <c r="G195" s="246" t="s">
        <v>387</v>
      </c>
      <c r="H195" s="247">
        <v>172.83000000000001</v>
      </c>
      <c r="I195" s="248"/>
      <c r="J195" s="249">
        <f>ROUND(I195*H195,2)</f>
        <v>0</v>
      </c>
      <c r="K195" s="245" t="s">
        <v>1</v>
      </c>
      <c r="L195" s="44"/>
      <c r="M195" s="250" t="s">
        <v>1</v>
      </c>
      <c r="N195" s="251" t="s">
        <v>39</v>
      </c>
      <c r="O195" s="91"/>
      <c r="P195" s="252">
        <f>O195*H195</f>
        <v>0</v>
      </c>
      <c r="Q195" s="252">
        <v>0</v>
      </c>
      <c r="R195" s="252">
        <f>Q195*H195</f>
        <v>0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170</v>
      </c>
      <c r="AT195" s="254" t="s">
        <v>161</v>
      </c>
      <c r="AU195" s="254" t="s">
        <v>83</v>
      </c>
      <c r="AY195" s="17" t="s">
        <v>158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81</v>
      </c>
      <c r="BK195" s="255">
        <f>ROUND(I195*H195,2)</f>
        <v>0</v>
      </c>
      <c r="BL195" s="17" t="s">
        <v>170</v>
      </c>
      <c r="BM195" s="254" t="s">
        <v>975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976</v>
      </c>
      <c r="G196" s="257"/>
      <c r="H196" s="261">
        <v>172.83000000000001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81</v>
      </c>
      <c r="AY196" s="267" t="s">
        <v>158</v>
      </c>
    </row>
    <row r="197" s="2" customFormat="1" ht="16.5" customHeight="1">
      <c r="A197" s="38"/>
      <c r="B197" s="39"/>
      <c r="C197" s="243" t="s">
        <v>383</v>
      </c>
      <c r="D197" s="243" t="s">
        <v>161</v>
      </c>
      <c r="E197" s="244" t="s">
        <v>977</v>
      </c>
      <c r="F197" s="245" t="s">
        <v>978</v>
      </c>
      <c r="G197" s="246" t="s">
        <v>259</v>
      </c>
      <c r="H197" s="247">
        <v>40</v>
      </c>
      <c r="I197" s="248"/>
      <c r="J197" s="249">
        <f>ROUND(I197*H197,2)</f>
        <v>0</v>
      </c>
      <c r="K197" s="245" t="s">
        <v>1</v>
      </c>
      <c r="L197" s="44"/>
      <c r="M197" s="250" t="s">
        <v>1</v>
      </c>
      <c r="N197" s="251" t="s">
        <v>39</v>
      </c>
      <c r="O197" s="91"/>
      <c r="P197" s="252">
        <f>O197*H197</f>
        <v>0</v>
      </c>
      <c r="Q197" s="252">
        <v>0.0094000000000000004</v>
      </c>
      <c r="R197" s="252">
        <f>Q197*H197</f>
        <v>0.376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170</v>
      </c>
      <c r="AT197" s="254" t="s">
        <v>161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170</v>
      </c>
      <c r="BM197" s="254" t="s">
        <v>979</v>
      </c>
    </row>
    <row r="198" s="13" customFormat="1">
      <c r="A198" s="13"/>
      <c r="B198" s="256"/>
      <c r="C198" s="257"/>
      <c r="D198" s="258" t="s">
        <v>181</v>
      </c>
      <c r="E198" s="259" t="s">
        <v>1</v>
      </c>
      <c r="F198" s="260" t="s">
        <v>980</v>
      </c>
      <c r="G198" s="257"/>
      <c r="H198" s="261">
        <v>40</v>
      </c>
      <c r="I198" s="262"/>
      <c r="J198" s="257"/>
      <c r="K198" s="257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181</v>
      </c>
      <c r="AU198" s="267" t="s">
        <v>83</v>
      </c>
      <c r="AV198" s="13" t="s">
        <v>83</v>
      </c>
      <c r="AW198" s="13" t="s">
        <v>31</v>
      </c>
      <c r="AX198" s="13" t="s">
        <v>81</v>
      </c>
      <c r="AY198" s="267" t="s">
        <v>158</v>
      </c>
    </row>
    <row r="199" s="2" customFormat="1" ht="16.5" customHeight="1">
      <c r="A199" s="38"/>
      <c r="B199" s="39"/>
      <c r="C199" s="243" t="s">
        <v>390</v>
      </c>
      <c r="D199" s="243" t="s">
        <v>161</v>
      </c>
      <c r="E199" s="244" t="s">
        <v>981</v>
      </c>
      <c r="F199" s="245" t="s">
        <v>982</v>
      </c>
      <c r="G199" s="246" t="s">
        <v>259</v>
      </c>
      <c r="H199" s="247">
        <v>40</v>
      </c>
      <c r="I199" s="248"/>
      <c r="J199" s="249">
        <f>ROUND(I199*H199,2)</f>
        <v>0</v>
      </c>
      <c r="K199" s="245" t="s">
        <v>1</v>
      </c>
      <c r="L199" s="44"/>
      <c r="M199" s="250" t="s">
        <v>1</v>
      </c>
      <c r="N199" s="251" t="s">
        <v>39</v>
      </c>
      <c r="O199" s="91"/>
      <c r="P199" s="252">
        <f>O199*H199</f>
        <v>0</v>
      </c>
      <c r="Q199" s="252">
        <v>0</v>
      </c>
      <c r="R199" s="252">
        <f>Q199*H199</f>
        <v>0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170</v>
      </c>
      <c r="AT199" s="254" t="s">
        <v>161</v>
      </c>
      <c r="AU199" s="254" t="s">
        <v>83</v>
      </c>
      <c r="AY199" s="17" t="s">
        <v>158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81</v>
      </c>
      <c r="BK199" s="255">
        <f>ROUND(I199*H199,2)</f>
        <v>0</v>
      </c>
      <c r="BL199" s="17" t="s">
        <v>170</v>
      </c>
      <c r="BM199" s="254" t="s">
        <v>983</v>
      </c>
    </row>
    <row r="200" s="12" customFormat="1" ht="22.8" customHeight="1">
      <c r="A200" s="12"/>
      <c r="B200" s="227"/>
      <c r="C200" s="228"/>
      <c r="D200" s="229" t="s">
        <v>73</v>
      </c>
      <c r="E200" s="241" t="s">
        <v>177</v>
      </c>
      <c r="F200" s="241" t="s">
        <v>984</v>
      </c>
      <c r="G200" s="228"/>
      <c r="H200" s="228"/>
      <c r="I200" s="231"/>
      <c r="J200" s="242">
        <f>BK200</f>
        <v>0</v>
      </c>
      <c r="K200" s="228"/>
      <c r="L200" s="233"/>
      <c r="M200" s="234"/>
      <c r="N200" s="235"/>
      <c r="O200" s="235"/>
      <c r="P200" s="236">
        <f>SUM(P201:P202)</f>
        <v>0</v>
      </c>
      <c r="Q200" s="235"/>
      <c r="R200" s="236">
        <f>SUM(R201:R202)</f>
        <v>13.748927999999999</v>
      </c>
      <c r="S200" s="235"/>
      <c r="T200" s="237">
        <f>SUM(T201:T202)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38" t="s">
        <v>81</v>
      </c>
      <c r="AT200" s="239" t="s">
        <v>73</v>
      </c>
      <c r="AU200" s="239" t="s">
        <v>81</v>
      </c>
      <c r="AY200" s="238" t="s">
        <v>158</v>
      </c>
      <c r="BK200" s="240">
        <f>SUM(BK201:BK202)</f>
        <v>0</v>
      </c>
    </row>
    <row r="201" s="2" customFormat="1" ht="21.75" customHeight="1">
      <c r="A201" s="38"/>
      <c r="B201" s="39"/>
      <c r="C201" s="243" t="s">
        <v>394</v>
      </c>
      <c r="D201" s="243" t="s">
        <v>161</v>
      </c>
      <c r="E201" s="244" t="s">
        <v>985</v>
      </c>
      <c r="F201" s="245" t="s">
        <v>986</v>
      </c>
      <c r="G201" s="246" t="s">
        <v>294</v>
      </c>
      <c r="H201" s="247">
        <v>4.7999999999999998</v>
      </c>
      <c r="I201" s="248"/>
      <c r="J201" s="249">
        <f>ROUND(I201*H201,2)</f>
        <v>0</v>
      </c>
      <c r="K201" s="245" t="s">
        <v>260</v>
      </c>
      <c r="L201" s="44"/>
      <c r="M201" s="250" t="s">
        <v>1</v>
      </c>
      <c r="N201" s="251" t="s">
        <v>39</v>
      </c>
      <c r="O201" s="91"/>
      <c r="P201" s="252">
        <f>O201*H201</f>
        <v>0</v>
      </c>
      <c r="Q201" s="252">
        <v>2.86436</v>
      </c>
      <c r="R201" s="252">
        <f>Q201*H201</f>
        <v>13.748927999999999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170</v>
      </c>
      <c r="AT201" s="254" t="s">
        <v>161</v>
      </c>
      <c r="AU201" s="254" t="s">
        <v>83</v>
      </c>
      <c r="AY201" s="17" t="s">
        <v>158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81</v>
      </c>
      <c r="BK201" s="255">
        <f>ROUND(I201*H201,2)</f>
        <v>0</v>
      </c>
      <c r="BL201" s="17" t="s">
        <v>170</v>
      </c>
      <c r="BM201" s="254" t="s">
        <v>987</v>
      </c>
    </row>
    <row r="202" s="13" customFormat="1">
      <c r="A202" s="13"/>
      <c r="B202" s="256"/>
      <c r="C202" s="257"/>
      <c r="D202" s="258" t="s">
        <v>181</v>
      </c>
      <c r="E202" s="259" t="s">
        <v>1</v>
      </c>
      <c r="F202" s="260" t="s">
        <v>988</v>
      </c>
      <c r="G202" s="257"/>
      <c r="H202" s="261">
        <v>4.7999999999999998</v>
      </c>
      <c r="I202" s="262"/>
      <c r="J202" s="257"/>
      <c r="K202" s="257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181</v>
      </c>
      <c r="AU202" s="267" t="s">
        <v>83</v>
      </c>
      <c r="AV202" s="13" t="s">
        <v>83</v>
      </c>
      <c r="AW202" s="13" t="s">
        <v>31</v>
      </c>
      <c r="AX202" s="13" t="s">
        <v>81</v>
      </c>
      <c r="AY202" s="267" t="s">
        <v>158</v>
      </c>
    </row>
    <row r="203" s="12" customFormat="1" ht="22.8" customHeight="1">
      <c r="A203" s="12"/>
      <c r="B203" s="227"/>
      <c r="C203" s="228"/>
      <c r="D203" s="229" t="s">
        <v>73</v>
      </c>
      <c r="E203" s="241" t="s">
        <v>170</v>
      </c>
      <c r="F203" s="241" t="s">
        <v>989</v>
      </c>
      <c r="G203" s="228"/>
      <c r="H203" s="228"/>
      <c r="I203" s="231"/>
      <c r="J203" s="242">
        <f>BK203</f>
        <v>0</v>
      </c>
      <c r="K203" s="228"/>
      <c r="L203" s="233"/>
      <c r="M203" s="234"/>
      <c r="N203" s="235"/>
      <c r="O203" s="235"/>
      <c r="P203" s="236">
        <f>SUM(P204:P207)</f>
        <v>0</v>
      </c>
      <c r="Q203" s="235"/>
      <c r="R203" s="236">
        <f>SUM(R204:R207)</f>
        <v>7.2000000000000002</v>
      </c>
      <c r="S203" s="235"/>
      <c r="T203" s="237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8" t="s">
        <v>81</v>
      </c>
      <c r="AT203" s="239" t="s">
        <v>73</v>
      </c>
      <c r="AU203" s="239" t="s">
        <v>81</v>
      </c>
      <c r="AY203" s="238" t="s">
        <v>158</v>
      </c>
      <c r="BK203" s="240">
        <f>SUM(BK204:BK207)</f>
        <v>0</v>
      </c>
    </row>
    <row r="204" s="2" customFormat="1" ht="21.75" customHeight="1">
      <c r="A204" s="38"/>
      <c r="B204" s="39"/>
      <c r="C204" s="243" t="s">
        <v>396</v>
      </c>
      <c r="D204" s="243" t="s">
        <v>161</v>
      </c>
      <c r="E204" s="244" t="s">
        <v>990</v>
      </c>
      <c r="F204" s="245" t="s">
        <v>991</v>
      </c>
      <c r="G204" s="246" t="s">
        <v>259</v>
      </c>
      <c r="H204" s="247">
        <v>0.95999999999999996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170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170</v>
      </c>
      <c r="BM204" s="254" t="s">
        <v>992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993</v>
      </c>
      <c r="G205" s="257"/>
      <c r="H205" s="261">
        <v>0.95999999999999996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21.75" customHeight="1">
      <c r="A206" s="38"/>
      <c r="B206" s="39"/>
      <c r="C206" s="243" t="s">
        <v>401</v>
      </c>
      <c r="D206" s="243" t="s">
        <v>161</v>
      </c>
      <c r="E206" s="244" t="s">
        <v>994</v>
      </c>
      <c r="F206" s="245" t="s">
        <v>995</v>
      </c>
      <c r="G206" s="246" t="s">
        <v>259</v>
      </c>
      <c r="H206" s="247">
        <v>18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0.40000000000000002</v>
      </c>
      <c r="R206" s="252">
        <f>Q206*H206</f>
        <v>7.2000000000000002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170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170</v>
      </c>
      <c r="BM206" s="254" t="s">
        <v>996</v>
      </c>
    </row>
    <row r="207" s="13" customFormat="1">
      <c r="A207" s="13"/>
      <c r="B207" s="256"/>
      <c r="C207" s="257"/>
      <c r="D207" s="258" t="s">
        <v>181</v>
      </c>
      <c r="E207" s="259" t="s">
        <v>1</v>
      </c>
      <c r="F207" s="260" t="s">
        <v>997</v>
      </c>
      <c r="G207" s="257"/>
      <c r="H207" s="261">
        <v>18</v>
      </c>
      <c r="I207" s="262"/>
      <c r="J207" s="257"/>
      <c r="K207" s="257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181</v>
      </c>
      <c r="AU207" s="267" t="s">
        <v>83</v>
      </c>
      <c r="AV207" s="13" t="s">
        <v>83</v>
      </c>
      <c r="AW207" s="13" t="s">
        <v>31</v>
      </c>
      <c r="AX207" s="13" t="s">
        <v>81</v>
      </c>
      <c r="AY207" s="267" t="s">
        <v>158</v>
      </c>
    </row>
    <row r="208" s="12" customFormat="1" ht="22.8" customHeight="1">
      <c r="A208" s="12"/>
      <c r="B208" s="227"/>
      <c r="C208" s="228"/>
      <c r="D208" s="229" t="s">
        <v>73</v>
      </c>
      <c r="E208" s="241" t="s">
        <v>157</v>
      </c>
      <c r="F208" s="241" t="s">
        <v>433</v>
      </c>
      <c r="G208" s="228"/>
      <c r="H208" s="228"/>
      <c r="I208" s="231"/>
      <c r="J208" s="242">
        <f>BK208</f>
        <v>0</v>
      </c>
      <c r="K208" s="228"/>
      <c r="L208" s="233"/>
      <c r="M208" s="234"/>
      <c r="N208" s="235"/>
      <c r="O208" s="235"/>
      <c r="P208" s="236">
        <f>SUM(P209:P233)</f>
        <v>0</v>
      </c>
      <c r="Q208" s="235"/>
      <c r="R208" s="236">
        <f>SUM(R209:R233)</f>
        <v>886.15425359999995</v>
      </c>
      <c r="S208" s="235"/>
      <c r="T208" s="237">
        <f>SUM(T209:T233)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38" t="s">
        <v>81</v>
      </c>
      <c r="AT208" s="239" t="s">
        <v>73</v>
      </c>
      <c r="AU208" s="239" t="s">
        <v>81</v>
      </c>
      <c r="AY208" s="238" t="s">
        <v>158</v>
      </c>
      <c r="BK208" s="240">
        <f>SUM(BK209:BK233)</f>
        <v>0</v>
      </c>
    </row>
    <row r="209" s="2" customFormat="1" ht="16.5" customHeight="1">
      <c r="A209" s="38"/>
      <c r="B209" s="39"/>
      <c r="C209" s="243" t="s">
        <v>407</v>
      </c>
      <c r="D209" s="243" t="s">
        <v>161</v>
      </c>
      <c r="E209" s="244" t="s">
        <v>435</v>
      </c>
      <c r="F209" s="245" t="s">
        <v>436</v>
      </c>
      <c r="G209" s="246" t="s">
        <v>259</v>
      </c>
      <c r="H209" s="247">
        <v>239.84</v>
      </c>
      <c r="I209" s="248"/>
      <c r="J209" s="249">
        <f>ROUND(I209*H209,2)</f>
        <v>0</v>
      </c>
      <c r="K209" s="245" t="s">
        <v>260</v>
      </c>
      <c r="L209" s="44"/>
      <c r="M209" s="250" t="s">
        <v>1</v>
      </c>
      <c r="N209" s="251" t="s">
        <v>39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170</v>
      </c>
      <c r="AT209" s="254" t="s">
        <v>161</v>
      </c>
      <c r="AU209" s="254" t="s">
        <v>83</v>
      </c>
      <c r="AY209" s="17" t="s">
        <v>158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81</v>
      </c>
      <c r="BK209" s="255">
        <f>ROUND(I209*H209,2)</f>
        <v>0</v>
      </c>
      <c r="BL209" s="17" t="s">
        <v>170</v>
      </c>
      <c r="BM209" s="254" t="s">
        <v>998</v>
      </c>
    </row>
    <row r="210" s="13" customFormat="1">
      <c r="A210" s="13"/>
      <c r="B210" s="256"/>
      <c r="C210" s="257"/>
      <c r="D210" s="258" t="s">
        <v>181</v>
      </c>
      <c r="E210" s="259" t="s">
        <v>1</v>
      </c>
      <c r="F210" s="260" t="s">
        <v>999</v>
      </c>
      <c r="G210" s="257"/>
      <c r="H210" s="261">
        <v>239.84</v>
      </c>
      <c r="I210" s="262"/>
      <c r="J210" s="257"/>
      <c r="K210" s="257"/>
      <c r="L210" s="263"/>
      <c r="M210" s="264"/>
      <c r="N210" s="265"/>
      <c r="O210" s="265"/>
      <c r="P210" s="265"/>
      <c r="Q210" s="265"/>
      <c r="R210" s="265"/>
      <c r="S210" s="265"/>
      <c r="T210" s="26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7" t="s">
        <v>181</v>
      </c>
      <c r="AU210" s="267" t="s">
        <v>83</v>
      </c>
      <c r="AV210" s="13" t="s">
        <v>83</v>
      </c>
      <c r="AW210" s="13" t="s">
        <v>31</v>
      </c>
      <c r="AX210" s="13" t="s">
        <v>81</v>
      </c>
      <c r="AY210" s="267" t="s">
        <v>158</v>
      </c>
    </row>
    <row r="211" s="2" customFormat="1" ht="16.5" customHeight="1">
      <c r="A211" s="38"/>
      <c r="B211" s="39"/>
      <c r="C211" s="243" t="s">
        <v>414</v>
      </c>
      <c r="D211" s="243" t="s">
        <v>161</v>
      </c>
      <c r="E211" s="244" t="s">
        <v>1000</v>
      </c>
      <c r="F211" s="245" t="s">
        <v>1001</v>
      </c>
      <c r="G211" s="246" t="s">
        <v>259</v>
      </c>
      <c r="H211" s="247">
        <v>485</v>
      </c>
      <c r="I211" s="248"/>
      <c r="J211" s="249">
        <f>ROUND(I211*H211,2)</f>
        <v>0</v>
      </c>
      <c r="K211" s="245" t="s">
        <v>260</v>
      </c>
      <c r="L211" s="44"/>
      <c r="M211" s="250" t="s">
        <v>1</v>
      </c>
      <c r="N211" s="251" t="s">
        <v>39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170</v>
      </c>
      <c r="AT211" s="254" t="s">
        <v>161</v>
      </c>
      <c r="AU211" s="254" t="s">
        <v>83</v>
      </c>
      <c r="AY211" s="17" t="s">
        <v>158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81</v>
      </c>
      <c r="BK211" s="255">
        <f>ROUND(I211*H211,2)</f>
        <v>0</v>
      </c>
      <c r="BL211" s="17" t="s">
        <v>170</v>
      </c>
      <c r="BM211" s="254" t="s">
        <v>1002</v>
      </c>
    </row>
    <row r="212" s="13" customFormat="1">
      <c r="A212" s="13"/>
      <c r="B212" s="256"/>
      <c r="C212" s="257"/>
      <c r="D212" s="258" t="s">
        <v>181</v>
      </c>
      <c r="E212" s="259" t="s">
        <v>1</v>
      </c>
      <c r="F212" s="260" t="s">
        <v>1003</v>
      </c>
      <c r="G212" s="257"/>
      <c r="H212" s="261">
        <v>485</v>
      </c>
      <c r="I212" s="262"/>
      <c r="J212" s="257"/>
      <c r="K212" s="257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181</v>
      </c>
      <c r="AU212" s="267" t="s">
        <v>83</v>
      </c>
      <c r="AV212" s="13" t="s">
        <v>83</v>
      </c>
      <c r="AW212" s="13" t="s">
        <v>31</v>
      </c>
      <c r="AX212" s="13" t="s">
        <v>81</v>
      </c>
      <c r="AY212" s="267" t="s">
        <v>158</v>
      </c>
    </row>
    <row r="213" s="2" customFormat="1" ht="16.5" customHeight="1">
      <c r="A213" s="38"/>
      <c r="B213" s="39"/>
      <c r="C213" s="243" t="s">
        <v>419</v>
      </c>
      <c r="D213" s="243" t="s">
        <v>161</v>
      </c>
      <c r="E213" s="244" t="s">
        <v>440</v>
      </c>
      <c r="F213" s="245" t="s">
        <v>441</v>
      </c>
      <c r="G213" s="246" t="s">
        <v>259</v>
      </c>
      <c r="H213" s="247">
        <v>2704.1799999999998</v>
      </c>
      <c r="I213" s="248"/>
      <c r="J213" s="249">
        <f>ROUND(I213*H213,2)</f>
        <v>0</v>
      </c>
      <c r="K213" s="245" t="s">
        <v>260</v>
      </c>
      <c r="L213" s="44"/>
      <c r="M213" s="250" t="s">
        <v>1</v>
      </c>
      <c r="N213" s="251" t="s">
        <v>39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170</v>
      </c>
      <c r="AT213" s="254" t="s">
        <v>161</v>
      </c>
      <c r="AU213" s="254" t="s">
        <v>83</v>
      </c>
      <c r="AY213" s="17" t="s">
        <v>158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81</v>
      </c>
      <c r="BK213" s="255">
        <f>ROUND(I213*H213,2)</f>
        <v>0</v>
      </c>
      <c r="BL213" s="17" t="s">
        <v>170</v>
      </c>
      <c r="BM213" s="254" t="s">
        <v>1004</v>
      </c>
    </row>
    <row r="214" s="13" customFormat="1">
      <c r="A214" s="13"/>
      <c r="B214" s="256"/>
      <c r="C214" s="257"/>
      <c r="D214" s="258" t="s">
        <v>181</v>
      </c>
      <c r="E214" s="259" t="s">
        <v>1</v>
      </c>
      <c r="F214" s="260" t="s">
        <v>1005</v>
      </c>
      <c r="G214" s="257"/>
      <c r="H214" s="261">
        <v>2704.1799999999998</v>
      </c>
      <c r="I214" s="262"/>
      <c r="J214" s="257"/>
      <c r="K214" s="257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181</v>
      </c>
      <c r="AU214" s="267" t="s">
        <v>83</v>
      </c>
      <c r="AV214" s="13" t="s">
        <v>83</v>
      </c>
      <c r="AW214" s="13" t="s">
        <v>31</v>
      </c>
      <c r="AX214" s="13" t="s">
        <v>81</v>
      </c>
      <c r="AY214" s="267" t="s">
        <v>158</v>
      </c>
    </row>
    <row r="215" s="2" customFormat="1" ht="21.75" customHeight="1">
      <c r="A215" s="38"/>
      <c r="B215" s="39"/>
      <c r="C215" s="243" t="s">
        <v>424</v>
      </c>
      <c r="D215" s="243" t="s">
        <v>161</v>
      </c>
      <c r="E215" s="244" t="s">
        <v>451</v>
      </c>
      <c r="F215" s="245" t="s">
        <v>452</v>
      </c>
      <c r="G215" s="246" t="s">
        <v>259</v>
      </c>
      <c r="H215" s="247">
        <v>485</v>
      </c>
      <c r="I215" s="248"/>
      <c r="J215" s="249">
        <f>ROUND(I215*H215,2)</f>
        <v>0</v>
      </c>
      <c r="K215" s="245" t="s">
        <v>260</v>
      </c>
      <c r="L215" s="44"/>
      <c r="M215" s="250" t="s">
        <v>1</v>
      </c>
      <c r="N215" s="251" t="s">
        <v>39</v>
      </c>
      <c r="O215" s="91"/>
      <c r="P215" s="252">
        <f>O215*H215</f>
        <v>0</v>
      </c>
      <c r="Q215" s="252">
        <v>0</v>
      </c>
      <c r="R215" s="252">
        <f>Q215*H215</f>
        <v>0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170</v>
      </c>
      <c r="AT215" s="254" t="s">
        <v>161</v>
      </c>
      <c r="AU215" s="254" t="s">
        <v>83</v>
      </c>
      <c r="AY215" s="17" t="s">
        <v>158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81</v>
      </c>
      <c r="BK215" s="255">
        <f>ROUND(I215*H215,2)</f>
        <v>0</v>
      </c>
      <c r="BL215" s="17" t="s">
        <v>170</v>
      </c>
      <c r="BM215" s="254" t="s">
        <v>1006</v>
      </c>
    </row>
    <row r="216" s="13" customFormat="1">
      <c r="A216" s="13"/>
      <c r="B216" s="256"/>
      <c r="C216" s="257"/>
      <c r="D216" s="258" t="s">
        <v>181</v>
      </c>
      <c r="E216" s="259" t="s">
        <v>1</v>
      </c>
      <c r="F216" s="260" t="s">
        <v>1007</v>
      </c>
      <c r="G216" s="257"/>
      <c r="H216" s="261">
        <v>485</v>
      </c>
      <c r="I216" s="262"/>
      <c r="J216" s="257"/>
      <c r="K216" s="257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181</v>
      </c>
      <c r="AU216" s="267" t="s">
        <v>83</v>
      </c>
      <c r="AV216" s="13" t="s">
        <v>83</v>
      </c>
      <c r="AW216" s="13" t="s">
        <v>31</v>
      </c>
      <c r="AX216" s="13" t="s">
        <v>81</v>
      </c>
      <c r="AY216" s="267" t="s">
        <v>158</v>
      </c>
    </row>
    <row r="217" s="2" customFormat="1" ht="16.5" customHeight="1">
      <c r="A217" s="38"/>
      <c r="B217" s="39"/>
      <c r="C217" s="243" t="s">
        <v>429</v>
      </c>
      <c r="D217" s="243" t="s">
        <v>161</v>
      </c>
      <c r="E217" s="244" t="s">
        <v>461</v>
      </c>
      <c r="F217" s="245" t="s">
        <v>462</v>
      </c>
      <c r="G217" s="246" t="s">
        <v>259</v>
      </c>
      <c r="H217" s="247">
        <v>239.84</v>
      </c>
      <c r="I217" s="248"/>
      <c r="J217" s="249">
        <f>ROUND(I217*H217,2)</f>
        <v>0</v>
      </c>
      <c r="K217" s="245" t="s">
        <v>260</v>
      </c>
      <c r="L217" s="44"/>
      <c r="M217" s="250" t="s">
        <v>1</v>
      </c>
      <c r="N217" s="251" t="s">
        <v>39</v>
      </c>
      <c r="O217" s="91"/>
      <c r="P217" s="252">
        <f>O217*H217</f>
        <v>0</v>
      </c>
      <c r="Q217" s="252">
        <v>0</v>
      </c>
      <c r="R217" s="252">
        <f>Q217*H217</f>
        <v>0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170</v>
      </c>
      <c r="AT217" s="254" t="s">
        <v>161</v>
      </c>
      <c r="AU217" s="254" t="s">
        <v>83</v>
      </c>
      <c r="AY217" s="17" t="s">
        <v>158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81</v>
      </c>
      <c r="BK217" s="255">
        <f>ROUND(I217*H217,2)</f>
        <v>0</v>
      </c>
      <c r="BL217" s="17" t="s">
        <v>170</v>
      </c>
      <c r="BM217" s="254" t="s">
        <v>1008</v>
      </c>
    </row>
    <row r="218" s="13" customFormat="1">
      <c r="A218" s="13"/>
      <c r="B218" s="256"/>
      <c r="C218" s="257"/>
      <c r="D218" s="258" t="s">
        <v>181</v>
      </c>
      <c r="E218" s="259" t="s">
        <v>1</v>
      </c>
      <c r="F218" s="260" t="s">
        <v>1009</v>
      </c>
      <c r="G218" s="257"/>
      <c r="H218" s="261">
        <v>239.84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181</v>
      </c>
      <c r="AU218" s="267" t="s">
        <v>83</v>
      </c>
      <c r="AV218" s="13" t="s">
        <v>83</v>
      </c>
      <c r="AW218" s="13" t="s">
        <v>31</v>
      </c>
      <c r="AX218" s="13" t="s">
        <v>81</v>
      </c>
      <c r="AY218" s="267" t="s">
        <v>158</v>
      </c>
    </row>
    <row r="219" s="2" customFormat="1" ht="21.75" customHeight="1">
      <c r="A219" s="38"/>
      <c r="B219" s="39"/>
      <c r="C219" s="243" t="s">
        <v>434</v>
      </c>
      <c r="D219" s="243" t="s">
        <v>161</v>
      </c>
      <c r="E219" s="244" t="s">
        <v>1010</v>
      </c>
      <c r="F219" s="245" t="s">
        <v>1011</v>
      </c>
      <c r="G219" s="246" t="s">
        <v>259</v>
      </c>
      <c r="H219" s="247">
        <v>475.91000000000002</v>
      </c>
      <c r="I219" s="248"/>
      <c r="J219" s="249">
        <f>ROUND(I219*H219,2)</f>
        <v>0</v>
      </c>
      <c r="K219" s="245" t="s">
        <v>260</v>
      </c>
      <c r="L219" s="44"/>
      <c r="M219" s="250" t="s">
        <v>1</v>
      </c>
      <c r="N219" s="251" t="s">
        <v>39</v>
      </c>
      <c r="O219" s="91"/>
      <c r="P219" s="252">
        <f>O219*H219</f>
        <v>0</v>
      </c>
      <c r="Q219" s="252">
        <v>0</v>
      </c>
      <c r="R219" s="252">
        <f>Q219*H219</f>
        <v>0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170</v>
      </c>
      <c r="AT219" s="254" t="s">
        <v>161</v>
      </c>
      <c r="AU219" s="254" t="s">
        <v>83</v>
      </c>
      <c r="AY219" s="17" t="s">
        <v>158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81</v>
      </c>
      <c r="BK219" s="255">
        <f>ROUND(I219*H219,2)</f>
        <v>0</v>
      </c>
      <c r="BL219" s="17" t="s">
        <v>170</v>
      </c>
      <c r="BM219" s="254" t="s">
        <v>1012</v>
      </c>
    </row>
    <row r="220" s="13" customFormat="1">
      <c r="A220" s="13"/>
      <c r="B220" s="256"/>
      <c r="C220" s="257"/>
      <c r="D220" s="258" t="s">
        <v>181</v>
      </c>
      <c r="E220" s="259" t="s">
        <v>1</v>
      </c>
      <c r="F220" s="260" t="s">
        <v>1013</v>
      </c>
      <c r="G220" s="257"/>
      <c r="H220" s="261">
        <v>475.91000000000002</v>
      </c>
      <c r="I220" s="262"/>
      <c r="J220" s="257"/>
      <c r="K220" s="257"/>
      <c r="L220" s="263"/>
      <c r="M220" s="264"/>
      <c r="N220" s="265"/>
      <c r="O220" s="265"/>
      <c r="P220" s="265"/>
      <c r="Q220" s="265"/>
      <c r="R220" s="265"/>
      <c r="S220" s="265"/>
      <c r="T220" s="26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7" t="s">
        <v>181</v>
      </c>
      <c r="AU220" s="267" t="s">
        <v>83</v>
      </c>
      <c r="AV220" s="13" t="s">
        <v>83</v>
      </c>
      <c r="AW220" s="13" t="s">
        <v>31</v>
      </c>
      <c r="AX220" s="13" t="s">
        <v>81</v>
      </c>
      <c r="AY220" s="267" t="s">
        <v>158</v>
      </c>
    </row>
    <row r="221" s="2" customFormat="1" ht="21.75" customHeight="1">
      <c r="A221" s="38"/>
      <c r="B221" s="39"/>
      <c r="C221" s="243" t="s">
        <v>439</v>
      </c>
      <c r="D221" s="243" t="s">
        <v>161</v>
      </c>
      <c r="E221" s="244" t="s">
        <v>491</v>
      </c>
      <c r="F221" s="245" t="s">
        <v>492</v>
      </c>
      <c r="G221" s="246" t="s">
        <v>259</v>
      </c>
      <c r="H221" s="247">
        <v>235.13999999999999</v>
      </c>
      <c r="I221" s="248"/>
      <c r="J221" s="249">
        <f>ROUND(I221*H221,2)</f>
        <v>0</v>
      </c>
      <c r="K221" s="245" t="s">
        <v>260</v>
      </c>
      <c r="L221" s="44"/>
      <c r="M221" s="250" t="s">
        <v>1</v>
      </c>
      <c r="N221" s="251" t="s">
        <v>39</v>
      </c>
      <c r="O221" s="91"/>
      <c r="P221" s="252">
        <f>O221*H221</f>
        <v>0</v>
      </c>
      <c r="Q221" s="252">
        <v>0.1837</v>
      </c>
      <c r="R221" s="252">
        <f>Q221*H221</f>
        <v>43.195217999999997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170</v>
      </c>
      <c r="AT221" s="254" t="s">
        <v>161</v>
      </c>
      <c r="AU221" s="254" t="s">
        <v>83</v>
      </c>
      <c r="AY221" s="17" t="s">
        <v>158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81</v>
      </c>
      <c r="BK221" s="255">
        <f>ROUND(I221*H221,2)</f>
        <v>0</v>
      </c>
      <c r="BL221" s="17" t="s">
        <v>170</v>
      </c>
      <c r="BM221" s="254" t="s">
        <v>1014</v>
      </c>
    </row>
    <row r="222" s="13" customFormat="1">
      <c r="A222" s="13"/>
      <c r="B222" s="256"/>
      <c r="C222" s="257"/>
      <c r="D222" s="258" t="s">
        <v>181</v>
      </c>
      <c r="E222" s="259" t="s">
        <v>1</v>
      </c>
      <c r="F222" s="260" t="s">
        <v>1015</v>
      </c>
      <c r="G222" s="257"/>
      <c r="H222" s="261">
        <v>235.13999999999999</v>
      </c>
      <c r="I222" s="262"/>
      <c r="J222" s="257"/>
      <c r="K222" s="257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181</v>
      </c>
      <c r="AU222" s="267" t="s">
        <v>83</v>
      </c>
      <c r="AV222" s="13" t="s">
        <v>83</v>
      </c>
      <c r="AW222" s="13" t="s">
        <v>31</v>
      </c>
      <c r="AX222" s="13" t="s">
        <v>81</v>
      </c>
      <c r="AY222" s="267" t="s">
        <v>158</v>
      </c>
    </row>
    <row r="223" s="2" customFormat="1" ht="16.5" customHeight="1">
      <c r="A223" s="38"/>
      <c r="B223" s="39"/>
      <c r="C223" s="294" t="s">
        <v>445</v>
      </c>
      <c r="D223" s="294" t="s">
        <v>384</v>
      </c>
      <c r="E223" s="295" t="s">
        <v>497</v>
      </c>
      <c r="F223" s="296" t="s">
        <v>498</v>
      </c>
      <c r="G223" s="297" t="s">
        <v>259</v>
      </c>
      <c r="H223" s="298">
        <v>239.84299999999999</v>
      </c>
      <c r="I223" s="299"/>
      <c r="J223" s="300">
        <f>ROUND(I223*H223,2)</f>
        <v>0</v>
      </c>
      <c r="K223" s="296" t="s">
        <v>260</v>
      </c>
      <c r="L223" s="301"/>
      <c r="M223" s="302" t="s">
        <v>1</v>
      </c>
      <c r="N223" s="303" t="s">
        <v>39</v>
      </c>
      <c r="O223" s="91"/>
      <c r="P223" s="252">
        <f>O223*H223</f>
        <v>0</v>
      </c>
      <c r="Q223" s="252">
        <v>0.41699999999999998</v>
      </c>
      <c r="R223" s="252">
        <f>Q223*H223</f>
        <v>100.01453099999999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190</v>
      </c>
      <c r="AT223" s="254" t="s">
        <v>384</v>
      </c>
      <c r="AU223" s="254" t="s">
        <v>83</v>
      </c>
      <c r="AY223" s="17" t="s">
        <v>158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81</v>
      </c>
      <c r="BK223" s="255">
        <f>ROUND(I223*H223,2)</f>
        <v>0</v>
      </c>
      <c r="BL223" s="17" t="s">
        <v>170</v>
      </c>
      <c r="BM223" s="254" t="s">
        <v>1016</v>
      </c>
    </row>
    <row r="224" s="13" customFormat="1">
      <c r="A224" s="13"/>
      <c r="B224" s="256"/>
      <c r="C224" s="257"/>
      <c r="D224" s="258" t="s">
        <v>181</v>
      </c>
      <c r="E224" s="259" t="s">
        <v>1</v>
      </c>
      <c r="F224" s="260" t="s">
        <v>1017</v>
      </c>
      <c r="G224" s="257"/>
      <c r="H224" s="261">
        <v>239.84299999999999</v>
      </c>
      <c r="I224" s="262"/>
      <c r="J224" s="257"/>
      <c r="K224" s="257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181</v>
      </c>
      <c r="AU224" s="267" t="s">
        <v>83</v>
      </c>
      <c r="AV224" s="13" t="s">
        <v>83</v>
      </c>
      <c r="AW224" s="13" t="s">
        <v>31</v>
      </c>
      <c r="AX224" s="13" t="s">
        <v>81</v>
      </c>
      <c r="AY224" s="267" t="s">
        <v>158</v>
      </c>
    </row>
    <row r="225" s="2" customFormat="1" ht="21.75" customHeight="1">
      <c r="A225" s="38"/>
      <c r="B225" s="39"/>
      <c r="C225" s="243" t="s">
        <v>450</v>
      </c>
      <c r="D225" s="243" t="s">
        <v>161</v>
      </c>
      <c r="E225" s="244" t="s">
        <v>1018</v>
      </c>
      <c r="F225" s="245" t="s">
        <v>1019</v>
      </c>
      <c r="G225" s="246" t="s">
        <v>259</v>
      </c>
      <c r="H225" s="247">
        <v>2569.9000000000001</v>
      </c>
      <c r="I225" s="248"/>
      <c r="J225" s="249">
        <f>ROUND(I225*H225,2)</f>
        <v>0</v>
      </c>
      <c r="K225" s="245" t="s">
        <v>260</v>
      </c>
      <c r="L225" s="44"/>
      <c r="M225" s="250" t="s">
        <v>1</v>
      </c>
      <c r="N225" s="251" t="s">
        <v>39</v>
      </c>
      <c r="O225" s="91"/>
      <c r="P225" s="252">
        <f>O225*H225</f>
        <v>0</v>
      </c>
      <c r="Q225" s="252">
        <v>0.16703000000000001</v>
      </c>
      <c r="R225" s="252">
        <f>Q225*H225</f>
        <v>429.25039700000002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170</v>
      </c>
      <c r="AT225" s="254" t="s">
        <v>161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170</v>
      </c>
      <c r="BM225" s="254" t="s">
        <v>1020</v>
      </c>
    </row>
    <row r="226" s="13" customFormat="1">
      <c r="A226" s="13"/>
      <c r="B226" s="256"/>
      <c r="C226" s="257"/>
      <c r="D226" s="258" t="s">
        <v>181</v>
      </c>
      <c r="E226" s="259" t="s">
        <v>1</v>
      </c>
      <c r="F226" s="260" t="s">
        <v>1021</v>
      </c>
      <c r="G226" s="257"/>
      <c r="H226" s="261">
        <v>2569.9000000000001</v>
      </c>
      <c r="I226" s="262"/>
      <c r="J226" s="257"/>
      <c r="K226" s="257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181</v>
      </c>
      <c r="AU226" s="267" t="s">
        <v>83</v>
      </c>
      <c r="AV226" s="13" t="s">
        <v>83</v>
      </c>
      <c r="AW226" s="13" t="s">
        <v>31</v>
      </c>
      <c r="AX226" s="13" t="s">
        <v>81</v>
      </c>
      <c r="AY226" s="267" t="s">
        <v>158</v>
      </c>
    </row>
    <row r="227" s="2" customFormat="1" ht="21.75" customHeight="1">
      <c r="A227" s="38"/>
      <c r="B227" s="39"/>
      <c r="C227" s="294" t="s">
        <v>455</v>
      </c>
      <c r="D227" s="294" t="s">
        <v>384</v>
      </c>
      <c r="E227" s="295" t="s">
        <v>1022</v>
      </c>
      <c r="F227" s="296" t="s">
        <v>1023</v>
      </c>
      <c r="G227" s="297" t="s">
        <v>259</v>
      </c>
      <c r="H227" s="298">
        <v>2621.2979999999998</v>
      </c>
      <c r="I227" s="299"/>
      <c r="J227" s="300">
        <f>ROUND(I227*H227,2)</f>
        <v>0</v>
      </c>
      <c r="K227" s="296" t="s">
        <v>1</v>
      </c>
      <c r="L227" s="301"/>
      <c r="M227" s="302" t="s">
        <v>1</v>
      </c>
      <c r="N227" s="303" t="s">
        <v>39</v>
      </c>
      <c r="O227" s="91"/>
      <c r="P227" s="252">
        <f>O227*H227</f>
        <v>0</v>
      </c>
      <c r="Q227" s="252">
        <v>0.111</v>
      </c>
      <c r="R227" s="252">
        <f>Q227*H227</f>
        <v>290.96407799999997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190</v>
      </c>
      <c r="AT227" s="254" t="s">
        <v>384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170</v>
      </c>
      <c r="BM227" s="254" t="s">
        <v>1024</v>
      </c>
    </row>
    <row r="228" s="13" customFormat="1">
      <c r="A228" s="13"/>
      <c r="B228" s="256"/>
      <c r="C228" s="257"/>
      <c r="D228" s="258" t="s">
        <v>181</v>
      </c>
      <c r="E228" s="259" t="s">
        <v>1</v>
      </c>
      <c r="F228" s="260" t="s">
        <v>1025</v>
      </c>
      <c r="G228" s="257"/>
      <c r="H228" s="261">
        <v>2621.2979999999998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181</v>
      </c>
      <c r="AU228" s="267" t="s">
        <v>83</v>
      </c>
      <c r="AV228" s="13" t="s">
        <v>83</v>
      </c>
      <c r="AW228" s="13" t="s">
        <v>31</v>
      </c>
      <c r="AX228" s="13" t="s">
        <v>81</v>
      </c>
      <c r="AY228" s="267" t="s">
        <v>158</v>
      </c>
    </row>
    <row r="229" s="2" customFormat="1" ht="21.75" customHeight="1">
      <c r="A229" s="38"/>
      <c r="B229" s="39"/>
      <c r="C229" s="243" t="s">
        <v>460</v>
      </c>
      <c r="D229" s="243" t="s">
        <v>161</v>
      </c>
      <c r="E229" s="244" t="s">
        <v>1026</v>
      </c>
      <c r="F229" s="245" t="s">
        <v>1027</v>
      </c>
      <c r="G229" s="246" t="s">
        <v>259</v>
      </c>
      <c r="H229" s="247">
        <v>81.260000000000005</v>
      </c>
      <c r="I229" s="248"/>
      <c r="J229" s="249">
        <f>ROUND(I229*H229,2)</f>
        <v>0</v>
      </c>
      <c r="K229" s="245" t="s">
        <v>260</v>
      </c>
      <c r="L229" s="44"/>
      <c r="M229" s="250" t="s">
        <v>1</v>
      </c>
      <c r="N229" s="251" t="s">
        <v>39</v>
      </c>
      <c r="O229" s="91"/>
      <c r="P229" s="252">
        <f>O229*H229</f>
        <v>0</v>
      </c>
      <c r="Q229" s="252">
        <v>0.18995999999999999</v>
      </c>
      <c r="R229" s="252">
        <f>Q229*H229</f>
        <v>15.4361496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170</v>
      </c>
      <c r="AT229" s="254" t="s">
        <v>161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170</v>
      </c>
      <c r="BM229" s="254" t="s">
        <v>1028</v>
      </c>
    </row>
    <row r="230" s="13" customFormat="1">
      <c r="A230" s="13"/>
      <c r="B230" s="256"/>
      <c r="C230" s="257"/>
      <c r="D230" s="258" t="s">
        <v>181</v>
      </c>
      <c r="E230" s="259" t="s">
        <v>1</v>
      </c>
      <c r="F230" s="260" t="s">
        <v>1029</v>
      </c>
      <c r="G230" s="257"/>
      <c r="H230" s="261">
        <v>81.260000000000005</v>
      </c>
      <c r="I230" s="262"/>
      <c r="J230" s="257"/>
      <c r="K230" s="257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181</v>
      </c>
      <c r="AU230" s="267" t="s">
        <v>83</v>
      </c>
      <c r="AV230" s="13" t="s">
        <v>83</v>
      </c>
      <c r="AW230" s="13" t="s">
        <v>31</v>
      </c>
      <c r="AX230" s="13" t="s">
        <v>81</v>
      </c>
      <c r="AY230" s="267" t="s">
        <v>158</v>
      </c>
    </row>
    <row r="231" s="2" customFormat="1" ht="21.75" customHeight="1">
      <c r="A231" s="38"/>
      <c r="B231" s="39"/>
      <c r="C231" s="294" t="s">
        <v>465</v>
      </c>
      <c r="D231" s="294" t="s">
        <v>384</v>
      </c>
      <c r="E231" s="295" t="s">
        <v>1030</v>
      </c>
      <c r="F231" s="296" t="s">
        <v>1031</v>
      </c>
      <c r="G231" s="297" t="s">
        <v>259</v>
      </c>
      <c r="H231" s="298">
        <v>82.885000000000005</v>
      </c>
      <c r="I231" s="299"/>
      <c r="J231" s="300">
        <f>ROUND(I231*H231,2)</f>
        <v>0</v>
      </c>
      <c r="K231" s="296" t="s">
        <v>1</v>
      </c>
      <c r="L231" s="301"/>
      <c r="M231" s="302" t="s">
        <v>1</v>
      </c>
      <c r="N231" s="303" t="s">
        <v>39</v>
      </c>
      <c r="O231" s="91"/>
      <c r="P231" s="252">
        <f>O231*H231</f>
        <v>0</v>
      </c>
      <c r="Q231" s="252">
        <v>0.087999999999999995</v>
      </c>
      <c r="R231" s="252">
        <f>Q231*H231</f>
        <v>7.2938799999999997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190</v>
      </c>
      <c r="AT231" s="254" t="s">
        <v>384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170</v>
      </c>
      <c r="BM231" s="254" t="s">
        <v>1032</v>
      </c>
    </row>
    <row r="232" s="13" customFormat="1">
      <c r="A232" s="13"/>
      <c r="B232" s="256"/>
      <c r="C232" s="257"/>
      <c r="D232" s="258" t="s">
        <v>181</v>
      </c>
      <c r="E232" s="259" t="s">
        <v>1</v>
      </c>
      <c r="F232" s="260" t="s">
        <v>1033</v>
      </c>
      <c r="G232" s="257"/>
      <c r="H232" s="261">
        <v>82.885000000000005</v>
      </c>
      <c r="I232" s="262"/>
      <c r="J232" s="257"/>
      <c r="K232" s="257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181</v>
      </c>
      <c r="AU232" s="267" t="s">
        <v>83</v>
      </c>
      <c r="AV232" s="13" t="s">
        <v>83</v>
      </c>
      <c r="AW232" s="13" t="s">
        <v>31</v>
      </c>
      <c r="AX232" s="13" t="s">
        <v>81</v>
      </c>
      <c r="AY232" s="267" t="s">
        <v>158</v>
      </c>
    </row>
    <row r="233" s="2" customFormat="1" ht="16.5" customHeight="1">
      <c r="A233" s="38"/>
      <c r="B233" s="39"/>
      <c r="C233" s="243" t="s">
        <v>470</v>
      </c>
      <c r="D233" s="243" t="s">
        <v>161</v>
      </c>
      <c r="E233" s="244" t="s">
        <v>1034</v>
      </c>
      <c r="F233" s="245" t="s">
        <v>1035</v>
      </c>
      <c r="G233" s="246" t="s">
        <v>259</v>
      </c>
      <c r="H233" s="247">
        <v>10.029999999999999</v>
      </c>
      <c r="I233" s="248"/>
      <c r="J233" s="249">
        <f>ROUND(I233*H233,2)</f>
        <v>0</v>
      </c>
      <c r="K233" s="245" t="s">
        <v>1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0</v>
      </c>
      <c r="R233" s="252">
        <f>Q233*H233</f>
        <v>0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170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170</v>
      </c>
      <c r="BM233" s="254" t="s">
        <v>1036</v>
      </c>
    </row>
    <row r="234" s="12" customFormat="1" ht="22.8" customHeight="1">
      <c r="A234" s="12"/>
      <c r="B234" s="227"/>
      <c r="C234" s="228"/>
      <c r="D234" s="229" t="s">
        <v>73</v>
      </c>
      <c r="E234" s="241" t="s">
        <v>190</v>
      </c>
      <c r="F234" s="241" t="s">
        <v>508</v>
      </c>
      <c r="G234" s="228"/>
      <c r="H234" s="228"/>
      <c r="I234" s="231"/>
      <c r="J234" s="242">
        <f>BK234</f>
        <v>0</v>
      </c>
      <c r="K234" s="228"/>
      <c r="L234" s="233"/>
      <c r="M234" s="234"/>
      <c r="N234" s="235"/>
      <c r="O234" s="235"/>
      <c r="P234" s="236">
        <f>SUM(P235:P236)</f>
        <v>0</v>
      </c>
      <c r="Q234" s="235"/>
      <c r="R234" s="236">
        <f>SUM(R235:R236)</f>
        <v>8.1423199999999998</v>
      </c>
      <c r="S234" s="235"/>
      <c r="T234" s="237">
        <f>SUM(T235:T236)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38" t="s">
        <v>81</v>
      </c>
      <c r="AT234" s="239" t="s">
        <v>73</v>
      </c>
      <c r="AU234" s="239" t="s">
        <v>81</v>
      </c>
      <c r="AY234" s="238" t="s">
        <v>158</v>
      </c>
      <c r="BK234" s="240">
        <f>SUM(BK235:BK236)</f>
        <v>0</v>
      </c>
    </row>
    <row r="235" s="2" customFormat="1" ht="21.75" customHeight="1">
      <c r="A235" s="38"/>
      <c r="B235" s="39"/>
      <c r="C235" s="243" t="s">
        <v>475</v>
      </c>
      <c r="D235" s="243" t="s">
        <v>161</v>
      </c>
      <c r="E235" s="244" t="s">
        <v>571</v>
      </c>
      <c r="F235" s="245" t="s">
        <v>572</v>
      </c>
      <c r="G235" s="246" t="s">
        <v>237</v>
      </c>
      <c r="H235" s="247">
        <v>9</v>
      </c>
      <c r="I235" s="248"/>
      <c r="J235" s="249">
        <f>ROUND(I235*H235,2)</f>
        <v>0</v>
      </c>
      <c r="K235" s="245" t="s">
        <v>260</v>
      </c>
      <c r="L235" s="44"/>
      <c r="M235" s="250" t="s">
        <v>1</v>
      </c>
      <c r="N235" s="251" t="s">
        <v>39</v>
      </c>
      <c r="O235" s="91"/>
      <c r="P235" s="252">
        <f>O235*H235</f>
        <v>0</v>
      </c>
      <c r="Q235" s="252">
        <v>0.42080000000000001</v>
      </c>
      <c r="R235" s="252">
        <f>Q235*H235</f>
        <v>3.7871999999999999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170</v>
      </c>
      <c r="AT235" s="254" t="s">
        <v>161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170</v>
      </c>
      <c r="BM235" s="254" t="s">
        <v>1037</v>
      </c>
    </row>
    <row r="236" s="2" customFormat="1" ht="21.75" customHeight="1">
      <c r="A236" s="38"/>
      <c r="B236" s="39"/>
      <c r="C236" s="243" t="s">
        <v>480</v>
      </c>
      <c r="D236" s="243" t="s">
        <v>161</v>
      </c>
      <c r="E236" s="244" t="s">
        <v>575</v>
      </c>
      <c r="F236" s="245" t="s">
        <v>576</v>
      </c>
      <c r="G236" s="246" t="s">
        <v>237</v>
      </c>
      <c r="H236" s="247">
        <v>14</v>
      </c>
      <c r="I236" s="248"/>
      <c r="J236" s="249">
        <f>ROUND(I236*H236,2)</f>
        <v>0</v>
      </c>
      <c r="K236" s="245" t="s">
        <v>260</v>
      </c>
      <c r="L236" s="44"/>
      <c r="M236" s="250" t="s">
        <v>1</v>
      </c>
      <c r="N236" s="251" t="s">
        <v>39</v>
      </c>
      <c r="O236" s="91"/>
      <c r="P236" s="252">
        <f>O236*H236</f>
        <v>0</v>
      </c>
      <c r="Q236" s="252">
        <v>0.31108000000000002</v>
      </c>
      <c r="R236" s="252">
        <f>Q236*H236</f>
        <v>4.3551200000000003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170</v>
      </c>
      <c r="AT236" s="254" t="s">
        <v>161</v>
      </c>
      <c r="AU236" s="254" t="s">
        <v>83</v>
      </c>
      <c r="AY236" s="17" t="s">
        <v>158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81</v>
      </c>
      <c r="BK236" s="255">
        <f>ROUND(I236*H236,2)</f>
        <v>0</v>
      </c>
      <c r="BL236" s="17" t="s">
        <v>170</v>
      </c>
      <c r="BM236" s="254" t="s">
        <v>1038</v>
      </c>
    </row>
    <row r="237" s="12" customFormat="1" ht="22.8" customHeight="1">
      <c r="A237" s="12"/>
      <c r="B237" s="227"/>
      <c r="C237" s="228"/>
      <c r="D237" s="229" t="s">
        <v>73</v>
      </c>
      <c r="E237" s="241" t="s">
        <v>195</v>
      </c>
      <c r="F237" s="241" t="s">
        <v>578</v>
      </c>
      <c r="G237" s="228"/>
      <c r="H237" s="228"/>
      <c r="I237" s="231"/>
      <c r="J237" s="242">
        <f>BK237</f>
        <v>0</v>
      </c>
      <c r="K237" s="228"/>
      <c r="L237" s="233"/>
      <c r="M237" s="234"/>
      <c r="N237" s="235"/>
      <c r="O237" s="235"/>
      <c r="P237" s="236">
        <f>SUM(P238:P258)</f>
        <v>0</v>
      </c>
      <c r="Q237" s="235"/>
      <c r="R237" s="236">
        <f>SUM(R238:R258)</f>
        <v>113.64968</v>
      </c>
      <c r="S237" s="235"/>
      <c r="T237" s="237">
        <f>SUM(T238:T258)</f>
        <v>14.266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38" t="s">
        <v>81</v>
      </c>
      <c r="AT237" s="239" t="s">
        <v>73</v>
      </c>
      <c r="AU237" s="239" t="s">
        <v>81</v>
      </c>
      <c r="AY237" s="238" t="s">
        <v>158</v>
      </c>
      <c r="BK237" s="240">
        <f>SUM(BK238:BK258)</f>
        <v>0</v>
      </c>
    </row>
    <row r="238" s="2" customFormat="1" ht="21.75" customHeight="1">
      <c r="A238" s="38"/>
      <c r="B238" s="39"/>
      <c r="C238" s="243" t="s">
        <v>485</v>
      </c>
      <c r="D238" s="243" t="s">
        <v>161</v>
      </c>
      <c r="E238" s="244" t="s">
        <v>760</v>
      </c>
      <c r="F238" s="245" t="s">
        <v>761</v>
      </c>
      <c r="G238" s="246" t="s">
        <v>280</v>
      </c>
      <c r="H238" s="247">
        <v>317.41000000000003</v>
      </c>
      <c r="I238" s="248"/>
      <c r="J238" s="249">
        <f>ROUND(I238*H238,2)</f>
        <v>0</v>
      </c>
      <c r="K238" s="245" t="s">
        <v>260</v>
      </c>
      <c r="L238" s="44"/>
      <c r="M238" s="250" t="s">
        <v>1</v>
      </c>
      <c r="N238" s="251" t="s">
        <v>39</v>
      </c>
      <c r="O238" s="91"/>
      <c r="P238" s="252">
        <f>O238*H238</f>
        <v>0</v>
      </c>
      <c r="Q238" s="252">
        <v>0.14066999999999999</v>
      </c>
      <c r="R238" s="252">
        <f>Q238*H238</f>
        <v>44.650064700000001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170</v>
      </c>
      <c r="AT238" s="254" t="s">
        <v>161</v>
      </c>
      <c r="AU238" s="254" t="s">
        <v>83</v>
      </c>
      <c r="AY238" s="17" t="s">
        <v>158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81</v>
      </c>
      <c r="BK238" s="255">
        <f>ROUND(I238*H238,2)</f>
        <v>0</v>
      </c>
      <c r="BL238" s="17" t="s">
        <v>170</v>
      </c>
      <c r="BM238" s="254" t="s">
        <v>1039</v>
      </c>
    </row>
    <row r="239" s="13" customFormat="1">
      <c r="A239" s="13"/>
      <c r="B239" s="256"/>
      <c r="C239" s="257"/>
      <c r="D239" s="258" t="s">
        <v>181</v>
      </c>
      <c r="E239" s="259" t="s">
        <v>1</v>
      </c>
      <c r="F239" s="260" t="s">
        <v>1040</v>
      </c>
      <c r="G239" s="257"/>
      <c r="H239" s="261">
        <v>317.41000000000003</v>
      </c>
      <c r="I239" s="262"/>
      <c r="J239" s="257"/>
      <c r="K239" s="257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181</v>
      </c>
      <c r="AU239" s="267" t="s">
        <v>83</v>
      </c>
      <c r="AV239" s="13" t="s">
        <v>83</v>
      </c>
      <c r="AW239" s="13" t="s">
        <v>31</v>
      </c>
      <c r="AX239" s="13" t="s">
        <v>81</v>
      </c>
      <c r="AY239" s="267" t="s">
        <v>158</v>
      </c>
    </row>
    <row r="240" s="2" customFormat="1" ht="16.5" customHeight="1">
      <c r="A240" s="38"/>
      <c r="B240" s="39"/>
      <c r="C240" s="294" t="s">
        <v>490</v>
      </c>
      <c r="D240" s="294" t="s">
        <v>384</v>
      </c>
      <c r="E240" s="295" t="s">
        <v>773</v>
      </c>
      <c r="F240" s="296" t="s">
        <v>774</v>
      </c>
      <c r="G240" s="297" t="s">
        <v>280</v>
      </c>
      <c r="H240" s="298">
        <v>317.41000000000003</v>
      </c>
      <c r="I240" s="299"/>
      <c r="J240" s="300">
        <f>ROUND(I240*H240,2)</f>
        <v>0</v>
      </c>
      <c r="K240" s="296" t="s">
        <v>260</v>
      </c>
      <c r="L240" s="301"/>
      <c r="M240" s="302" t="s">
        <v>1</v>
      </c>
      <c r="N240" s="303" t="s">
        <v>39</v>
      </c>
      <c r="O240" s="91"/>
      <c r="P240" s="252">
        <f>O240*H240</f>
        <v>0</v>
      </c>
      <c r="Q240" s="252">
        <v>0.082000000000000003</v>
      </c>
      <c r="R240" s="252">
        <f>Q240*H240</f>
        <v>26.027620000000002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190</v>
      </c>
      <c r="AT240" s="254" t="s">
        <v>384</v>
      </c>
      <c r="AU240" s="254" t="s">
        <v>83</v>
      </c>
      <c r="AY240" s="17" t="s">
        <v>158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81</v>
      </c>
      <c r="BK240" s="255">
        <f>ROUND(I240*H240,2)</f>
        <v>0</v>
      </c>
      <c r="BL240" s="17" t="s">
        <v>170</v>
      </c>
      <c r="BM240" s="254" t="s">
        <v>1041</v>
      </c>
    </row>
    <row r="241" s="13" customFormat="1">
      <c r="A241" s="13"/>
      <c r="B241" s="256"/>
      <c r="C241" s="257"/>
      <c r="D241" s="258" t="s">
        <v>181</v>
      </c>
      <c r="E241" s="259" t="s">
        <v>1</v>
      </c>
      <c r="F241" s="260" t="s">
        <v>1042</v>
      </c>
      <c r="G241" s="257"/>
      <c r="H241" s="261">
        <v>317.41000000000003</v>
      </c>
      <c r="I241" s="262"/>
      <c r="J241" s="257"/>
      <c r="K241" s="257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181</v>
      </c>
      <c r="AU241" s="267" t="s">
        <v>83</v>
      </c>
      <c r="AV241" s="13" t="s">
        <v>83</v>
      </c>
      <c r="AW241" s="13" t="s">
        <v>31</v>
      </c>
      <c r="AX241" s="13" t="s">
        <v>81</v>
      </c>
      <c r="AY241" s="267" t="s">
        <v>158</v>
      </c>
    </row>
    <row r="242" s="2" customFormat="1" ht="21.75" customHeight="1">
      <c r="A242" s="38"/>
      <c r="B242" s="39"/>
      <c r="C242" s="243" t="s">
        <v>496</v>
      </c>
      <c r="D242" s="243" t="s">
        <v>161</v>
      </c>
      <c r="E242" s="244" t="s">
        <v>786</v>
      </c>
      <c r="F242" s="245" t="s">
        <v>787</v>
      </c>
      <c r="G242" s="246" t="s">
        <v>294</v>
      </c>
      <c r="H242" s="247">
        <v>19.045000000000002</v>
      </c>
      <c r="I242" s="248"/>
      <c r="J242" s="249">
        <f>ROUND(I242*H242,2)</f>
        <v>0</v>
      </c>
      <c r="K242" s="245" t="s">
        <v>1</v>
      </c>
      <c r="L242" s="44"/>
      <c r="M242" s="250" t="s">
        <v>1</v>
      </c>
      <c r="N242" s="251" t="s">
        <v>39</v>
      </c>
      <c r="O242" s="91"/>
      <c r="P242" s="252">
        <f>O242*H242</f>
        <v>0</v>
      </c>
      <c r="Q242" s="252">
        <v>2.2563399999999998</v>
      </c>
      <c r="R242" s="252">
        <f>Q242*H242</f>
        <v>42.971995300000003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170</v>
      </c>
      <c r="AT242" s="254" t="s">
        <v>161</v>
      </c>
      <c r="AU242" s="254" t="s">
        <v>83</v>
      </c>
      <c r="AY242" s="17" t="s">
        <v>158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81</v>
      </c>
      <c r="BK242" s="255">
        <f>ROUND(I242*H242,2)</f>
        <v>0</v>
      </c>
      <c r="BL242" s="17" t="s">
        <v>170</v>
      </c>
      <c r="BM242" s="254" t="s">
        <v>1043</v>
      </c>
    </row>
    <row r="243" s="13" customFormat="1">
      <c r="A243" s="13"/>
      <c r="B243" s="256"/>
      <c r="C243" s="257"/>
      <c r="D243" s="258" t="s">
        <v>181</v>
      </c>
      <c r="E243" s="259" t="s">
        <v>1</v>
      </c>
      <c r="F243" s="260" t="s">
        <v>1044</v>
      </c>
      <c r="G243" s="257"/>
      <c r="H243" s="261">
        <v>19.045000000000002</v>
      </c>
      <c r="I243" s="262"/>
      <c r="J243" s="257"/>
      <c r="K243" s="257"/>
      <c r="L243" s="263"/>
      <c r="M243" s="264"/>
      <c r="N243" s="265"/>
      <c r="O243" s="265"/>
      <c r="P243" s="265"/>
      <c r="Q243" s="265"/>
      <c r="R243" s="265"/>
      <c r="S243" s="265"/>
      <c r="T243" s="26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7" t="s">
        <v>181</v>
      </c>
      <c r="AU243" s="267" t="s">
        <v>83</v>
      </c>
      <c r="AV243" s="13" t="s">
        <v>83</v>
      </c>
      <c r="AW243" s="13" t="s">
        <v>31</v>
      </c>
      <c r="AX243" s="13" t="s">
        <v>81</v>
      </c>
      <c r="AY243" s="267" t="s">
        <v>158</v>
      </c>
    </row>
    <row r="244" s="2" customFormat="1" ht="16.5" customHeight="1">
      <c r="A244" s="38"/>
      <c r="B244" s="39"/>
      <c r="C244" s="243" t="s">
        <v>502</v>
      </c>
      <c r="D244" s="243" t="s">
        <v>161</v>
      </c>
      <c r="E244" s="244" t="s">
        <v>815</v>
      </c>
      <c r="F244" s="245" t="s">
        <v>816</v>
      </c>
      <c r="G244" s="246" t="s">
        <v>280</v>
      </c>
      <c r="H244" s="247">
        <v>10</v>
      </c>
      <c r="I244" s="248"/>
      <c r="J244" s="249">
        <f>ROUND(I244*H244,2)</f>
        <v>0</v>
      </c>
      <c r="K244" s="245" t="s">
        <v>260</v>
      </c>
      <c r="L244" s="44"/>
      <c r="M244" s="250" t="s">
        <v>1</v>
      </c>
      <c r="N244" s="251" t="s">
        <v>39</v>
      </c>
      <c r="O244" s="91"/>
      <c r="P244" s="252">
        <f>O244*H244</f>
        <v>0</v>
      </c>
      <c r="Q244" s="252">
        <v>0</v>
      </c>
      <c r="R244" s="252">
        <f>Q244*H244</f>
        <v>0</v>
      </c>
      <c r="S244" s="252">
        <v>0</v>
      </c>
      <c r="T244" s="25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170</v>
      </c>
      <c r="AT244" s="254" t="s">
        <v>161</v>
      </c>
      <c r="AU244" s="254" t="s">
        <v>83</v>
      </c>
      <c r="AY244" s="17" t="s">
        <v>158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81</v>
      </c>
      <c r="BK244" s="255">
        <f>ROUND(I244*H244,2)</f>
        <v>0</v>
      </c>
      <c r="BL244" s="17" t="s">
        <v>170</v>
      </c>
      <c r="BM244" s="254" t="s">
        <v>1045</v>
      </c>
    </row>
    <row r="245" s="13" customFormat="1">
      <c r="A245" s="13"/>
      <c r="B245" s="256"/>
      <c r="C245" s="257"/>
      <c r="D245" s="258" t="s">
        <v>181</v>
      </c>
      <c r="E245" s="259" t="s">
        <v>1</v>
      </c>
      <c r="F245" s="260" t="s">
        <v>1046</v>
      </c>
      <c r="G245" s="257"/>
      <c r="H245" s="261">
        <v>10</v>
      </c>
      <c r="I245" s="262"/>
      <c r="J245" s="257"/>
      <c r="K245" s="257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181</v>
      </c>
      <c r="AU245" s="267" t="s">
        <v>83</v>
      </c>
      <c r="AV245" s="13" t="s">
        <v>83</v>
      </c>
      <c r="AW245" s="13" t="s">
        <v>31</v>
      </c>
      <c r="AX245" s="13" t="s">
        <v>81</v>
      </c>
      <c r="AY245" s="267" t="s">
        <v>158</v>
      </c>
    </row>
    <row r="246" s="2" customFormat="1" ht="21.75" customHeight="1">
      <c r="A246" s="38"/>
      <c r="B246" s="39"/>
      <c r="C246" s="243" t="s">
        <v>509</v>
      </c>
      <c r="D246" s="243" t="s">
        <v>161</v>
      </c>
      <c r="E246" s="244" t="s">
        <v>1047</v>
      </c>
      <c r="F246" s="245" t="s">
        <v>1048</v>
      </c>
      <c r="G246" s="246" t="s">
        <v>280</v>
      </c>
      <c r="H246" s="247">
        <v>111.59999999999999</v>
      </c>
      <c r="I246" s="248"/>
      <c r="J246" s="249">
        <f>ROUND(I246*H246,2)</f>
        <v>0</v>
      </c>
      <c r="K246" s="245" t="s">
        <v>260</v>
      </c>
      <c r="L246" s="44"/>
      <c r="M246" s="250" t="s">
        <v>1</v>
      </c>
      <c r="N246" s="251" t="s">
        <v>39</v>
      </c>
      <c r="O246" s="91"/>
      <c r="P246" s="252">
        <f>O246*H246</f>
        <v>0</v>
      </c>
      <c r="Q246" s="252">
        <v>0</v>
      </c>
      <c r="R246" s="252">
        <f>Q246*H246</f>
        <v>0</v>
      </c>
      <c r="S246" s="252">
        <v>0.035000000000000003</v>
      </c>
      <c r="T246" s="253">
        <f>S246*H246</f>
        <v>3.9060000000000001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170</v>
      </c>
      <c r="AT246" s="254" t="s">
        <v>161</v>
      </c>
      <c r="AU246" s="254" t="s">
        <v>83</v>
      </c>
      <c r="AY246" s="17" t="s">
        <v>158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81</v>
      </c>
      <c r="BK246" s="255">
        <f>ROUND(I246*H246,2)</f>
        <v>0</v>
      </c>
      <c r="BL246" s="17" t="s">
        <v>170</v>
      </c>
      <c r="BM246" s="254" t="s">
        <v>1049</v>
      </c>
    </row>
    <row r="247" s="13" customFormat="1">
      <c r="A247" s="13"/>
      <c r="B247" s="256"/>
      <c r="C247" s="257"/>
      <c r="D247" s="258" t="s">
        <v>181</v>
      </c>
      <c r="E247" s="259" t="s">
        <v>1</v>
      </c>
      <c r="F247" s="260" t="s">
        <v>1050</v>
      </c>
      <c r="G247" s="257"/>
      <c r="H247" s="261">
        <v>111.59999999999999</v>
      </c>
      <c r="I247" s="262"/>
      <c r="J247" s="257"/>
      <c r="K247" s="257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181</v>
      </c>
      <c r="AU247" s="267" t="s">
        <v>83</v>
      </c>
      <c r="AV247" s="13" t="s">
        <v>83</v>
      </c>
      <c r="AW247" s="13" t="s">
        <v>31</v>
      </c>
      <c r="AX247" s="13" t="s">
        <v>81</v>
      </c>
      <c r="AY247" s="267" t="s">
        <v>158</v>
      </c>
    </row>
    <row r="248" s="2" customFormat="1" ht="21.75" customHeight="1">
      <c r="A248" s="38"/>
      <c r="B248" s="39"/>
      <c r="C248" s="243" t="s">
        <v>514</v>
      </c>
      <c r="D248" s="243" t="s">
        <v>161</v>
      </c>
      <c r="E248" s="244" t="s">
        <v>1051</v>
      </c>
      <c r="F248" s="245" t="s">
        <v>1052</v>
      </c>
      <c r="G248" s="246" t="s">
        <v>237</v>
      </c>
      <c r="H248" s="247">
        <v>20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0.108</v>
      </c>
      <c r="T248" s="253">
        <f>S248*H248</f>
        <v>2.1600000000000001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170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170</v>
      </c>
      <c r="BM248" s="254" t="s">
        <v>1053</v>
      </c>
    </row>
    <row r="249" s="2" customFormat="1" ht="16.5" customHeight="1">
      <c r="A249" s="38"/>
      <c r="B249" s="39"/>
      <c r="C249" s="243" t="s">
        <v>519</v>
      </c>
      <c r="D249" s="243" t="s">
        <v>161</v>
      </c>
      <c r="E249" s="244" t="s">
        <v>831</v>
      </c>
      <c r="F249" s="245" t="s">
        <v>832</v>
      </c>
      <c r="G249" s="246" t="s">
        <v>280</v>
      </c>
      <c r="H249" s="247">
        <v>274.33999999999997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170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170</v>
      </c>
      <c r="BM249" s="254" t="s">
        <v>1054</v>
      </c>
    </row>
    <row r="250" s="13" customFormat="1">
      <c r="A250" s="13"/>
      <c r="B250" s="256"/>
      <c r="C250" s="257"/>
      <c r="D250" s="258" t="s">
        <v>181</v>
      </c>
      <c r="E250" s="259" t="s">
        <v>1</v>
      </c>
      <c r="F250" s="260" t="s">
        <v>1055</v>
      </c>
      <c r="G250" s="257"/>
      <c r="H250" s="261">
        <v>274.33999999999997</v>
      </c>
      <c r="I250" s="262"/>
      <c r="J250" s="257"/>
      <c r="K250" s="257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181</v>
      </c>
      <c r="AU250" s="267" t="s">
        <v>83</v>
      </c>
      <c r="AV250" s="13" t="s">
        <v>83</v>
      </c>
      <c r="AW250" s="13" t="s">
        <v>31</v>
      </c>
      <c r="AX250" s="13" t="s">
        <v>81</v>
      </c>
      <c r="AY250" s="267" t="s">
        <v>158</v>
      </c>
    </row>
    <row r="251" s="2" customFormat="1" ht="21.75" customHeight="1">
      <c r="A251" s="38"/>
      <c r="B251" s="39"/>
      <c r="C251" s="243" t="s">
        <v>524</v>
      </c>
      <c r="D251" s="243" t="s">
        <v>161</v>
      </c>
      <c r="E251" s="244" t="s">
        <v>1056</v>
      </c>
      <c r="F251" s="245" t="s">
        <v>1057</v>
      </c>
      <c r="G251" s="246" t="s">
        <v>259</v>
      </c>
      <c r="H251" s="247">
        <v>1851.27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170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170</v>
      </c>
      <c r="BM251" s="254" t="s">
        <v>1058</v>
      </c>
    </row>
    <row r="252" s="13" customFormat="1">
      <c r="A252" s="13"/>
      <c r="B252" s="256"/>
      <c r="C252" s="257"/>
      <c r="D252" s="258" t="s">
        <v>181</v>
      </c>
      <c r="E252" s="259" t="s">
        <v>1</v>
      </c>
      <c r="F252" s="260" t="s">
        <v>1059</v>
      </c>
      <c r="G252" s="257"/>
      <c r="H252" s="261">
        <v>1851.27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181</v>
      </c>
      <c r="AU252" s="267" t="s">
        <v>83</v>
      </c>
      <c r="AV252" s="13" t="s">
        <v>83</v>
      </c>
      <c r="AW252" s="13" t="s">
        <v>31</v>
      </c>
      <c r="AX252" s="13" t="s">
        <v>81</v>
      </c>
      <c r="AY252" s="267" t="s">
        <v>158</v>
      </c>
    </row>
    <row r="253" s="2" customFormat="1" ht="21.75" customHeight="1">
      <c r="A253" s="38"/>
      <c r="B253" s="39"/>
      <c r="C253" s="243" t="s">
        <v>529</v>
      </c>
      <c r="D253" s="243" t="s">
        <v>161</v>
      </c>
      <c r="E253" s="244" t="s">
        <v>840</v>
      </c>
      <c r="F253" s="245" t="s">
        <v>841</v>
      </c>
      <c r="G253" s="246" t="s">
        <v>259</v>
      </c>
      <c r="H253" s="247">
        <v>11.15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170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170</v>
      </c>
      <c r="BM253" s="254" t="s">
        <v>1060</v>
      </c>
    </row>
    <row r="254" s="13" customFormat="1">
      <c r="A254" s="13"/>
      <c r="B254" s="256"/>
      <c r="C254" s="257"/>
      <c r="D254" s="258" t="s">
        <v>181</v>
      </c>
      <c r="E254" s="259" t="s">
        <v>1</v>
      </c>
      <c r="F254" s="260" t="s">
        <v>1061</v>
      </c>
      <c r="G254" s="257"/>
      <c r="H254" s="261">
        <v>11.15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181</v>
      </c>
      <c r="AU254" s="267" t="s">
        <v>83</v>
      </c>
      <c r="AV254" s="13" t="s">
        <v>83</v>
      </c>
      <c r="AW254" s="13" t="s">
        <v>31</v>
      </c>
      <c r="AX254" s="13" t="s">
        <v>81</v>
      </c>
      <c r="AY254" s="267" t="s">
        <v>158</v>
      </c>
    </row>
    <row r="255" s="2" customFormat="1" ht="21.75" customHeight="1">
      <c r="A255" s="38"/>
      <c r="B255" s="39"/>
      <c r="C255" s="243" t="s">
        <v>533</v>
      </c>
      <c r="D255" s="243" t="s">
        <v>161</v>
      </c>
      <c r="E255" s="244" t="s">
        <v>1062</v>
      </c>
      <c r="F255" s="245" t="s">
        <v>1063</v>
      </c>
      <c r="G255" s="246" t="s">
        <v>259</v>
      </c>
      <c r="H255" s="247">
        <v>12.92</v>
      </c>
      <c r="I255" s="248"/>
      <c r="J255" s="249">
        <f>ROUND(I255*H255,2)</f>
        <v>0</v>
      </c>
      <c r="K255" s="245" t="s">
        <v>260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170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170</v>
      </c>
      <c r="BM255" s="254" t="s">
        <v>1064</v>
      </c>
    </row>
    <row r="256" s="13" customFormat="1">
      <c r="A256" s="13"/>
      <c r="B256" s="256"/>
      <c r="C256" s="257"/>
      <c r="D256" s="258" t="s">
        <v>181</v>
      </c>
      <c r="E256" s="259" t="s">
        <v>1</v>
      </c>
      <c r="F256" s="260" t="s">
        <v>1065</v>
      </c>
      <c r="G256" s="257"/>
      <c r="H256" s="261">
        <v>12.92</v>
      </c>
      <c r="I256" s="262"/>
      <c r="J256" s="257"/>
      <c r="K256" s="257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181</v>
      </c>
      <c r="AU256" s="267" t="s">
        <v>83</v>
      </c>
      <c r="AV256" s="13" t="s">
        <v>83</v>
      </c>
      <c r="AW256" s="13" t="s">
        <v>31</v>
      </c>
      <c r="AX256" s="13" t="s">
        <v>81</v>
      </c>
      <c r="AY256" s="267" t="s">
        <v>158</v>
      </c>
    </row>
    <row r="257" s="2" customFormat="1" ht="21.75" customHeight="1">
      <c r="A257" s="38"/>
      <c r="B257" s="39"/>
      <c r="C257" s="243" t="s">
        <v>537</v>
      </c>
      <c r="D257" s="243" t="s">
        <v>161</v>
      </c>
      <c r="E257" s="244" t="s">
        <v>1066</v>
      </c>
      <c r="F257" s="245" t="s">
        <v>1067</v>
      </c>
      <c r="G257" s="246" t="s">
        <v>294</v>
      </c>
      <c r="H257" s="247">
        <v>3.2799999999999998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2.5</v>
      </c>
      <c r="T257" s="253">
        <f>S257*H257</f>
        <v>8.1999999999999993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170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170</v>
      </c>
      <c r="BM257" s="254" t="s">
        <v>1068</v>
      </c>
    </row>
    <row r="258" s="13" customFormat="1">
      <c r="A258" s="13"/>
      <c r="B258" s="256"/>
      <c r="C258" s="257"/>
      <c r="D258" s="258" t="s">
        <v>181</v>
      </c>
      <c r="E258" s="259" t="s">
        <v>1</v>
      </c>
      <c r="F258" s="260" t="s">
        <v>1069</v>
      </c>
      <c r="G258" s="257"/>
      <c r="H258" s="261">
        <v>3.2799999999999998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181</v>
      </c>
      <c r="AU258" s="267" t="s">
        <v>83</v>
      </c>
      <c r="AV258" s="13" t="s">
        <v>83</v>
      </c>
      <c r="AW258" s="13" t="s">
        <v>31</v>
      </c>
      <c r="AX258" s="13" t="s">
        <v>81</v>
      </c>
      <c r="AY258" s="267" t="s">
        <v>158</v>
      </c>
    </row>
    <row r="259" s="12" customFormat="1" ht="22.8" customHeight="1">
      <c r="A259" s="12"/>
      <c r="B259" s="227"/>
      <c r="C259" s="228"/>
      <c r="D259" s="229" t="s">
        <v>73</v>
      </c>
      <c r="E259" s="241" t="s">
        <v>849</v>
      </c>
      <c r="F259" s="241" t="s">
        <v>850</v>
      </c>
      <c r="G259" s="228"/>
      <c r="H259" s="228"/>
      <c r="I259" s="231"/>
      <c r="J259" s="242">
        <f>BK259</f>
        <v>0</v>
      </c>
      <c r="K259" s="228"/>
      <c r="L259" s="233"/>
      <c r="M259" s="234"/>
      <c r="N259" s="235"/>
      <c r="O259" s="235"/>
      <c r="P259" s="236">
        <f>SUM(P260:P297)</f>
        <v>0</v>
      </c>
      <c r="Q259" s="235"/>
      <c r="R259" s="236">
        <f>SUM(R260:R297)</f>
        <v>0</v>
      </c>
      <c r="S259" s="235"/>
      <c r="T259" s="237">
        <f>SUM(T260:T297)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8" t="s">
        <v>81</v>
      </c>
      <c r="AT259" s="239" t="s">
        <v>73</v>
      </c>
      <c r="AU259" s="239" t="s">
        <v>81</v>
      </c>
      <c r="AY259" s="238" t="s">
        <v>158</v>
      </c>
      <c r="BK259" s="240">
        <f>SUM(BK260:BK297)</f>
        <v>0</v>
      </c>
    </row>
    <row r="260" s="2" customFormat="1" ht="16.5" customHeight="1">
      <c r="A260" s="38"/>
      <c r="B260" s="39"/>
      <c r="C260" s="243" t="s">
        <v>541</v>
      </c>
      <c r="D260" s="243" t="s">
        <v>161</v>
      </c>
      <c r="E260" s="244" t="s">
        <v>852</v>
      </c>
      <c r="F260" s="245" t="s">
        <v>853</v>
      </c>
      <c r="G260" s="246" t="s">
        <v>387</v>
      </c>
      <c r="H260" s="247">
        <v>-295.63099999999997</v>
      </c>
      <c r="I260" s="248"/>
      <c r="J260" s="249">
        <f>ROUND(I260*H260,2)</f>
        <v>0</v>
      </c>
      <c r="K260" s="245" t="s">
        <v>1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170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170</v>
      </c>
      <c r="BM260" s="254" t="s">
        <v>1070</v>
      </c>
    </row>
    <row r="261" s="13" customFormat="1">
      <c r="A261" s="13"/>
      <c r="B261" s="256"/>
      <c r="C261" s="257"/>
      <c r="D261" s="258" t="s">
        <v>181</v>
      </c>
      <c r="E261" s="259" t="s">
        <v>1</v>
      </c>
      <c r="F261" s="260" t="s">
        <v>1071</v>
      </c>
      <c r="G261" s="257"/>
      <c r="H261" s="261">
        <v>-158.362</v>
      </c>
      <c r="I261" s="262"/>
      <c r="J261" s="257"/>
      <c r="K261" s="257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181</v>
      </c>
      <c r="AU261" s="267" t="s">
        <v>83</v>
      </c>
      <c r="AV261" s="13" t="s">
        <v>83</v>
      </c>
      <c r="AW261" s="13" t="s">
        <v>31</v>
      </c>
      <c r="AX261" s="13" t="s">
        <v>74</v>
      </c>
      <c r="AY261" s="267" t="s">
        <v>158</v>
      </c>
    </row>
    <row r="262" s="13" customFormat="1">
      <c r="A262" s="13"/>
      <c r="B262" s="256"/>
      <c r="C262" s="257"/>
      <c r="D262" s="258" t="s">
        <v>181</v>
      </c>
      <c r="E262" s="259" t="s">
        <v>1</v>
      </c>
      <c r="F262" s="260" t="s">
        <v>1072</v>
      </c>
      <c r="G262" s="257"/>
      <c r="H262" s="261">
        <v>-137.26900000000001</v>
      </c>
      <c r="I262" s="262"/>
      <c r="J262" s="257"/>
      <c r="K262" s="257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181</v>
      </c>
      <c r="AU262" s="267" t="s">
        <v>83</v>
      </c>
      <c r="AV262" s="13" t="s">
        <v>83</v>
      </c>
      <c r="AW262" s="13" t="s">
        <v>31</v>
      </c>
      <c r="AX262" s="13" t="s">
        <v>74</v>
      </c>
      <c r="AY262" s="267" t="s">
        <v>158</v>
      </c>
    </row>
    <row r="263" s="15" customFormat="1">
      <c r="A263" s="15"/>
      <c r="B263" s="283"/>
      <c r="C263" s="284"/>
      <c r="D263" s="258" t="s">
        <v>181</v>
      </c>
      <c r="E263" s="285" t="s">
        <v>1</v>
      </c>
      <c r="F263" s="286" t="s">
        <v>269</v>
      </c>
      <c r="G263" s="284"/>
      <c r="H263" s="287">
        <v>-295.63099999999997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93" t="s">
        <v>181</v>
      </c>
      <c r="AU263" s="293" t="s">
        <v>83</v>
      </c>
      <c r="AV263" s="15" t="s">
        <v>170</v>
      </c>
      <c r="AW263" s="15" t="s">
        <v>31</v>
      </c>
      <c r="AX263" s="15" t="s">
        <v>81</v>
      </c>
      <c r="AY263" s="293" t="s">
        <v>158</v>
      </c>
    </row>
    <row r="264" s="2" customFormat="1" ht="16.5" customHeight="1">
      <c r="A264" s="38"/>
      <c r="B264" s="39"/>
      <c r="C264" s="243" t="s">
        <v>545</v>
      </c>
      <c r="D264" s="243" t="s">
        <v>161</v>
      </c>
      <c r="E264" s="244" t="s">
        <v>858</v>
      </c>
      <c r="F264" s="245" t="s">
        <v>859</v>
      </c>
      <c r="G264" s="246" t="s">
        <v>387</v>
      </c>
      <c r="H264" s="247">
        <v>480.35500000000002</v>
      </c>
      <c r="I264" s="248"/>
      <c r="J264" s="249">
        <f>ROUND(I264*H264,2)</f>
        <v>0</v>
      </c>
      <c r="K264" s="245" t="s">
        <v>260</v>
      </c>
      <c r="L264" s="44"/>
      <c r="M264" s="250" t="s">
        <v>1</v>
      </c>
      <c r="N264" s="251" t="s">
        <v>39</v>
      </c>
      <c r="O264" s="91"/>
      <c r="P264" s="252">
        <f>O264*H264</f>
        <v>0</v>
      </c>
      <c r="Q264" s="252">
        <v>0</v>
      </c>
      <c r="R264" s="252">
        <f>Q264*H264</f>
        <v>0</v>
      </c>
      <c r="S264" s="252">
        <v>0</v>
      </c>
      <c r="T264" s="25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4" t="s">
        <v>170</v>
      </c>
      <c r="AT264" s="254" t="s">
        <v>161</v>
      </c>
      <c r="AU264" s="254" t="s">
        <v>83</v>
      </c>
      <c r="AY264" s="17" t="s">
        <v>158</v>
      </c>
      <c r="BE264" s="255">
        <f>IF(N264="základní",J264,0)</f>
        <v>0</v>
      </c>
      <c r="BF264" s="255">
        <f>IF(N264="snížená",J264,0)</f>
        <v>0</v>
      </c>
      <c r="BG264" s="255">
        <f>IF(N264="zákl. přenesená",J264,0)</f>
        <v>0</v>
      </c>
      <c r="BH264" s="255">
        <f>IF(N264="sníž. přenesená",J264,0)</f>
        <v>0</v>
      </c>
      <c r="BI264" s="255">
        <f>IF(N264="nulová",J264,0)</f>
        <v>0</v>
      </c>
      <c r="BJ264" s="17" t="s">
        <v>81</v>
      </c>
      <c r="BK264" s="255">
        <f>ROUND(I264*H264,2)</f>
        <v>0</v>
      </c>
      <c r="BL264" s="17" t="s">
        <v>170</v>
      </c>
      <c r="BM264" s="254" t="s">
        <v>1073</v>
      </c>
    </row>
    <row r="265" s="14" customFormat="1">
      <c r="A265" s="14"/>
      <c r="B265" s="268"/>
      <c r="C265" s="269"/>
      <c r="D265" s="258" t="s">
        <v>181</v>
      </c>
      <c r="E265" s="270" t="s">
        <v>1</v>
      </c>
      <c r="F265" s="271" t="s">
        <v>1074</v>
      </c>
      <c r="G265" s="269"/>
      <c r="H265" s="270" t="s">
        <v>1</v>
      </c>
      <c r="I265" s="272"/>
      <c r="J265" s="269"/>
      <c r="K265" s="269"/>
      <c r="L265" s="273"/>
      <c r="M265" s="274"/>
      <c r="N265" s="275"/>
      <c r="O265" s="275"/>
      <c r="P265" s="275"/>
      <c r="Q265" s="275"/>
      <c r="R265" s="275"/>
      <c r="S265" s="275"/>
      <c r="T265" s="27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7" t="s">
        <v>181</v>
      </c>
      <c r="AU265" s="277" t="s">
        <v>83</v>
      </c>
      <c r="AV265" s="14" t="s">
        <v>81</v>
      </c>
      <c r="AW265" s="14" t="s">
        <v>31</v>
      </c>
      <c r="AX265" s="14" t="s">
        <v>74</v>
      </c>
      <c r="AY265" s="277" t="s">
        <v>158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1075</v>
      </c>
      <c r="G266" s="257"/>
      <c r="H266" s="261">
        <v>472.07400000000001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74</v>
      </c>
      <c r="AY266" s="267" t="s">
        <v>158</v>
      </c>
    </row>
    <row r="267" s="13" customFormat="1">
      <c r="A267" s="13"/>
      <c r="B267" s="256"/>
      <c r="C267" s="257"/>
      <c r="D267" s="258" t="s">
        <v>181</v>
      </c>
      <c r="E267" s="259" t="s">
        <v>1</v>
      </c>
      <c r="F267" s="260" t="s">
        <v>1076</v>
      </c>
      <c r="G267" s="257"/>
      <c r="H267" s="261">
        <v>3.6309999999999998</v>
      </c>
      <c r="I267" s="262"/>
      <c r="J267" s="257"/>
      <c r="K267" s="257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181</v>
      </c>
      <c r="AU267" s="267" t="s">
        <v>83</v>
      </c>
      <c r="AV267" s="13" t="s">
        <v>83</v>
      </c>
      <c r="AW267" s="13" t="s">
        <v>31</v>
      </c>
      <c r="AX267" s="13" t="s">
        <v>74</v>
      </c>
      <c r="AY267" s="267" t="s">
        <v>158</v>
      </c>
    </row>
    <row r="268" s="13" customFormat="1">
      <c r="A268" s="13"/>
      <c r="B268" s="256"/>
      <c r="C268" s="257"/>
      <c r="D268" s="258" t="s">
        <v>181</v>
      </c>
      <c r="E268" s="259" t="s">
        <v>1</v>
      </c>
      <c r="F268" s="260" t="s">
        <v>1077</v>
      </c>
      <c r="G268" s="257"/>
      <c r="H268" s="261">
        <v>4.6500000000000004</v>
      </c>
      <c r="I268" s="262"/>
      <c r="J268" s="257"/>
      <c r="K268" s="257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181</v>
      </c>
      <c r="AU268" s="267" t="s">
        <v>83</v>
      </c>
      <c r="AV268" s="13" t="s">
        <v>83</v>
      </c>
      <c r="AW268" s="13" t="s">
        <v>31</v>
      </c>
      <c r="AX268" s="13" t="s">
        <v>74</v>
      </c>
      <c r="AY268" s="267" t="s">
        <v>158</v>
      </c>
    </row>
    <row r="269" s="15" customFormat="1">
      <c r="A269" s="15"/>
      <c r="B269" s="283"/>
      <c r="C269" s="284"/>
      <c r="D269" s="258" t="s">
        <v>181</v>
      </c>
      <c r="E269" s="285" t="s">
        <v>1</v>
      </c>
      <c r="F269" s="286" t="s">
        <v>269</v>
      </c>
      <c r="G269" s="284"/>
      <c r="H269" s="287">
        <v>480.35500000000002</v>
      </c>
      <c r="I269" s="288"/>
      <c r="J269" s="284"/>
      <c r="K269" s="284"/>
      <c r="L269" s="289"/>
      <c r="M269" s="290"/>
      <c r="N269" s="291"/>
      <c r="O269" s="291"/>
      <c r="P269" s="291"/>
      <c r="Q269" s="291"/>
      <c r="R269" s="291"/>
      <c r="S269" s="291"/>
      <c r="T269" s="29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93" t="s">
        <v>181</v>
      </c>
      <c r="AU269" s="293" t="s">
        <v>83</v>
      </c>
      <c r="AV269" s="15" t="s">
        <v>170</v>
      </c>
      <c r="AW269" s="15" t="s">
        <v>31</v>
      </c>
      <c r="AX269" s="15" t="s">
        <v>81</v>
      </c>
      <c r="AY269" s="293" t="s">
        <v>158</v>
      </c>
    </row>
    <row r="270" s="2" customFormat="1" ht="21.75" customHeight="1">
      <c r="A270" s="38"/>
      <c r="B270" s="39"/>
      <c r="C270" s="243" t="s">
        <v>549</v>
      </c>
      <c r="D270" s="243" t="s">
        <v>161</v>
      </c>
      <c r="E270" s="244" t="s">
        <v>863</v>
      </c>
      <c r="F270" s="245" t="s">
        <v>864</v>
      </c>
      <c r="G270" s="246" t="s">
        <v>387</v>
      </c>
      <c r="H270" s="247">
        <v>13930.295</v>
      </c>
      <c r="I270" s="248"/>
      <c r="J270" s="249">
        <f>ROUND(I270*H270,2)</f>
        <v>0</v>
      </c>
      <c r="K270" s="245" t="s">
        <v>260</v>
      </c>
      <c r="L270" s="44"/>
      <c r="M270" s="250" t="s">
        <v>1</v>
      </c>
      <c r="N270" s="251" t="s">
        <v>39</v>
      </c>
      <c r="O270" s="91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170</v>
      </c>
      <c r="AT270" s="254" t="s">
        <v>161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170</v>
      </c>
      <c r="BM270" s="254" t="s">
        <v>1078</v>
      </c>
    </row>
    <row r="271" s="14" customFormat="1">
      <c r="A271" s="14"/>
      <c r="B271" s="268"/>
      <c r="C271" s="269"/>
      <c r="D271" s="258" t="s">
        <v>181</v>
      </c>
      <c r="E271" s="270" t="s">
        <v>1</v>
      </c>
      <c r="F271" s="271" t="s">
        <v>1074</v>
      </c>
      <c r="G271" s="269"/>
      <c r="H271" s="270" t="s">
        <v>1</v>
      </c>
      <c r="I271" s="272"/>
      <c r="J271" s="269"/>
      <c r="K271" s="269"/>
      <c r="L271" s="273"/>
      <c r="M271" s="274"/>
      <c r="N271" s="275"/>
      <c r="O271" s="275"/>
      <c r="P271" s="275"/>
      <c r="Q271" s="275"/>
      <c r="R271" s="275"/>
      <c r="S271" s="275"/>
      <c r="T271" s="276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7" t="s">
        <v>181</v>
      </c>
      <c r="AU271" s="277" t="s">
        <v>83</v>
      </c>
      <c r="AV271" s="14" t="s">
        <v>81</v>
      </c>
      <c r="AW271" s="14" t="s">
        <v>31</v>
      </c>
      <c r="AX271" s="14" t="s">
        <v>74</v>
      </c>
      <c r="AY271" s="277" t="s">
        <v>158</v>
      </c>
    </row>
    <row r="272" s="13" customFormat="1">
      <c r="A272" s="13"/>
      <c r="B272" s="256"/>
      <c r="C272" s="257"/>
      <c r="D272" s="258" t="s">
        <v>181</v>
      </c>
      <c r="E272" s="259" t="s">
        <v>1</v>
      </c>
      <c r="F272" s="260" t="s">
        <v>1079</v>
      </c>
      <c r="G272" s="257"/>
      <c r="H272" s="261">
        <v>13690.146000000001</v>
      </c>
      <c r="I272" s="262"/>
      <c r="J272" s="257"/>
      <c r="K272" s="257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181</v>
      </c>
      <c r="AU272" s="267" t="s">
        <v>83</v>
      </c>
      <c r="AV272" s="13" t="s">
        <v>83</v>
      </c>
      <c r="AW272" s="13" t="s">
        <v>31</v>
      </c>
      <c r="AX272" s="13" t="s">
        <v>74</v>
      </c>
      <c r="AY272" s="267" t="s">
        <v>158</v>
      </c>
    </row>
    <row r="273" s="13" customFormat="1">
      <c r="A273" s="13"/>
      <c r="B273" s="256"/>
      <c r="C273" s="257"/>
      <c r="D273" s="258" t="s">
        <v>181</v>
      </c>
      <c r="E273" s="259" t="s">
        <v>1</v>
      </c>
      <c r="F273" s="260" t="s">
        <v>1080</v>
      </c>
      <c r="G273" s="257"/>
      <c r="H273" s="261">
        <v>105.29900000000001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31</v>
      </c>
      <c r="AX273" s="13" t="s">
        <v>74</v>
      </c>
      <c r="AY273" s="267" t="s">
        <v>158</v>
      </c>
    </row>
    <row r="274" s="13" customFormat="1">
      <c r="A274" s="13"/>
      <c r="B274" s="256"/>
      <c r="C274" s="257"/>
      <c r="D274" s="258" t="s">
        <v>181</v>
      </c>
      <c r="E274" s="259" t="s">
        <v>1</v>
      </c>
      <c r="F274" s="260" t="s">
        <v>1081</v>
      </c>
      <c r="G274" s="257"/>
      <c r="H274" s="261">
        <v>134.84999999999999</v>
      </c>
      <c r="I274" s="262"/>
      <c r="J274" s="257"/>
      <c r="K274" s="257"/>
      <c r="L274" s="263"/>
      <c r="M274" s="264"/>
      <c r="N274" s="265"/>
      <c r="O274" s="265"/>
      <c r="P274" s="265"/>
      <c r="Q274" s="265"/>
      <c r="R274" s="265"/>
      <c r="S274" s="265"/>
      <c r="T274" s="26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67" t="s">
        <v>181</v>
      </c>
      <c r="AU274" s="267" t="s">
        <v>83</v>
      </c>
      <c r="AV274" s="13" t="s">
        <v>83</v>
      </c>
      <c r="AW274" s="13" t="s">
        <v>31</v>
      </c>
      <c r="AX274" s="13" t="s">
        <v>74</v>
      </c>
      <c r="AY274" s="267" t="s">
        <v>158</v>
      </c>
    </row>
    <row r="275" s="15" customFormat="1">
      <c r="A275" s="15"/>
      <c r="B275" s="283"/>
      <c r="C275" s="284"/>
      <c r="D275" s="258" t="s">
        <v>181</v>
      </c>
      <c r="E275" s="285" t="s">
        <v>1</v>
      </c>
      <c r="F275" s="286" t="s">
        <v>269</v>
      </c>
      <c r="G275" s="284"/>
      <c r="H275" s="287">
        <v>13930.295</v>
      </c>
      <c r="I275" s="288"/>
      <c r="J275" s="284"/>
      <c r="K275" s="284"/>
      <c r="L275" s="289"/>
      <c r="M275" s="290"/>
      <c r="N275" s="291"/>
      <c r="O275" s="291"/>
      <c r="P275" s="291"/>
      <c r="Q275" s="291"/>
      <c r="R275" s="291"/>
      <c r="S275" s="291"/>
      <c r="T275" s="292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93" t="s">
        <v>181</v>
      </c>
      <c r="AU275" s="293" t="s">
        <v>83</v>
      </c>
      <c r="AV275" s="15" t="s">
        <v>170</v>
      </c>
      <c r="AW275" s="15" t="s">
        <v>31</v>
      </c>
      <c r="AX275" s="15" t="s">
        <v>81</v>
      </c>
      <c r="AY275" s="293" t="s">
        <v>158</v>
      </c>
    </row>
    <row r="276" s="2" customFormat="1" ht="16.5" customHeight="1">
      <c r="A276" s="38"/>
      <c r="B276" s="39"/>
      <c r="C276" s="243" t="s">
        <v>553</v>
      </c>
      <c r="D276" s="243" t="s">
        <v>161</v>
      </c>
      <c r="E276" s="244" t="s">
        <v>868</v>
      </c>
      <c r="F276" s="245" t="s">
        <v>869</v>
      </c>
      <c r="G276" s="246" t="s">
        <v>387</v>
      </c>
      <c r="H276" s="247">
        <v>77.364000000000004</v>
      </c>
      <c r="I276" s="248"/>
      <c r="J276" s="249">
        <f>ROUND(I276*H276,2)</f>
        <v>0</v>
      </c>
      <c r="K276" s="245" t="s">
        <v>260</v>
      </c>
      <c r="L276" s="44"/>
      <c r="M276" s="250" t="s">
        <v>1</v>
      </c>
      <c r="N276" s="251" t="s">
        <v>39</v>
      </c>
      <c r="O276" s="9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170</v>
      </c>
      <c r="AT276" s="254" t="s">
        <v>161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170</v>
      </c>
      <c r="BM276" s="254" t="s">
        <v>1082</v>
      </c>
    </row>
    <row r="277" s="14" customFormat="1">
      <c r="A277" s="14"/>
      <c r="B277" s="268"/>
      <c r="C277" s="269"/>
      <c r="D277" s="258" t="s">
        <v>181</v>
      </c>
      <c r="E277" s="270" t="s">
        <v>1</v>
      </c>
      <c r="F277" s="271" t="s">
        <v>1083</v>
      </c>
      <c r="G277" s="269"/>
      <c r="H277" s="270" t="s">
        <v>1</v>
      </c>
      <c r="I277" s="272"/>
      <c r="J277" s="269"/>
      <c r="K277" s="269"/>
      <c r="L277" s="273"/>
      <c r="M277" s="274"/>
      <c r="N277" s="275"/>
      <c r="O277" s="275"/>
      <c r="P277" s="275"/>
      <c r="Q277" s="275"/>
      <c r="R277" s="275"/>
      <c r="S277" s="275"/>
      <c r="T277" s="276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7" t="s">
        <v>181</v>
      </c>
      <c r="AU277" s="277" t="s">
        <v>83</v>
      </c>
      <c r="AV277" s="14" t="s">
        <v>81</v>
      </c>
      <c r="AW277" s="14" t="s">
        <v>31</v>
      </c>
      <c r="AX277" s="14" t="s">
        <v>74</v>
      </c>
      <c r="AY277" s="277" t="s">
        <v>158</v>
      </c>
    </row>
    <row r="278" s="13" customFormat="1">
      <c r="A278" s="13"/>
      <c r="B278" s="256"/>
      <c r="C278" s="257"/>
      <c r="D278" s="258" t="s">
        <v>181</v>
      </c>
      <c r="E278" s="259" t="s">
        <v>1</v>
      </c>
      <c r="F278" s="260" t="s">
        <v>1084</v>
      </c>
      <c r="G278" s="257"/>
      <c r="H278" s="261">
        <v>63.097999999999999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31</v>
      </c>
      <c r="AX278" s="13" t="s">
        <v>74</v>
      </c>
      <c r="AY278" s="267" t="s">
        <v>158</v>
      </c>
    </row>
    <row r="279" s="13" customFormat="1">
      <c r="A279" s="13"/>
      <c r="B279" s="256"/>
      <c r="C279" s="257"/>
      <c r="D279" s="258" t="s">
        <v>181</v>
      </c>
      <c r="E279" s="259" t="s">
        <v>1</v>
      </c>
      <c r="F279" s="260" t="s">
        <v>1085</v>
      </c>
      <c r="G279" s="257"/>
      <c r="H279" s="261">
        <v>3.9060000000000001</v>
      </c>
      <c r="I279" s="262"/>
      <c r="J279" s="257"/>
      <c r="K279" s="257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181</v>
      </c>
      <c r="AU279" s="267" t="s">
        <v>83</v>
      </c>
      <c r="AV279" s="13" t="s">
        <v>83</v>
      </c>
      <c r="AW279" s="13" t="s">
        <v>31</v>
      </c>
      <c r="AX279" s="13" t="s">
        <v>74</v>
      </c>
      <c r="AY279" s="267" t="s">
        <v>158</v>
      </c>
    </row>
    <row r="280" s="13" customFormat="1">
      <c r="A280" s="13"/>
      <c r="B280" s="256"/>
      <c r="C280" s="257"/>
      <c r="D280" s="258" t="s">
        <v>181</v>
      </c>
      <c r="E280" s="259" t="s">
        <v>1</v>
      </c>
      <c r="F280" s="260" t="s">
        <v>1086</v>
      </c>
      <c r="G280" s="257"/>
      <c r="H280" s="261">
        <v>2.1600000000000001</v>
      </c>
      <c r="I280" s="262"/>
      <c r="J280" s="257"/>
      <c r="K280" s="257"/>
      <c r="L280" s="263"/>
      <c r="M280" s="264"/>
      <c r="N280" s="265"/>
      <c r="O280" s="265"/>
      <c r="P280" s="265"/>
      <c r="Q280" s="265"/>
      <c r="R280" s="265"/>
      <c r="S280" s="265"/>
      <c r="T280" s="26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67" t="s">
        <v>181</v>
      </c>
      <c r="AU280" s="267" t="s">
        <v>83</v>
      </c>
      <c r="AV280" s="13" t="s">
        <v>83</v>
      </c>
      <c r="AW280" s="13" t="s">
        <v>31</v>
      </c>
      <c r="AX280" s="13" t="s">
        <v>74</v>
      </c>
      <c r="AY280" s="267" t="s">
        <v>158</v>
      </c>
    </row>
    <row r="281" s="13" customFormat="1">
      <c r="A281" s="13"/>
      <c r="B281" s="256"/>
      <c r="C281" s="257"/>
      <c r="D281" s="258" t="s">
        <v>181</v>
      </c>
      <c r="E281" s="259" t="s">
        <v>1</v>
      </c>
      <c r="F281" s="260" t="s">
        <v>1087</v>
      </c>
      <c r="G281" s="257"/>
      <c r="H281" s="261">
        <v>8.1999999999999993</v>
      </c>
      <c r="I281" s="262"/>
      <c r="J281" s="257"/>
      <c r="K281" s="257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181</v>
      </c>
      <c r="AU281" s="267" t="s">
        <v>83</v>
      </c>
      <c r="AV281" s="13" t="s">
        <v>83</v>
      </c>
      <c r="AW281" s="13" t="s">
        <v>31</v>
      </c>
      <c r="AX281" s="13" t="s">
        <v>74</v>
      </c>
      <c r="AY281" s="267" t="s">
        <v>158</v>
      </c>
    </row>
    <row r="282" s="15" customFormat="1">
      <c r="A282" s="15"/>
      <c r="B282" s="283"/>
      <c r="C282" s="284"/>
      <c r="D282" s="258" t="s">
        <v>181</v>
      </c>
      <c r="E282" s="285" t="s">
        <v>1</v>
      </c>
      <c r="F282" s="286" t="s">
        <v>269</v>
      </c>
      <c r="G282" s="284"/>
      <c r="H282" s="287">
        <v>77.364000000000004</v>
      </c>
      <c r="I282" s="288"/>
      <c r="J282" s="284"/>
      <c r="K282" s="284"/>
      <c r="L282" s="289"/>
      <c r="M282" s="290"/>
      <c r="N282" s="291"/>
      <c r="O282" s="291"/>
      <c r="P282" s="291"/>
      <c r="Q282" s="291"/>
      <c r="R282" s="291"/>
      <c r="S282" s="291"/>
      <c r="T282" s="29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93" t="s">
        <v>181</v>
      </c>
      <c r="AU282" s="293" t="s">
        <v>83</v>
      </c>
      <c r="AV282" s="15" t="s">
        <v>170</v>
      </c>
      <c r="AW282" s="15" t="s">
        <v>31</v>
      </c>
      <c r="AX282" s="15" t="s">
        <v>81</v>
      </c>
      <c r="AY282" s="293" t="s">
        <v>158</v>
      </c>
    </row>
    <row r="283" s="2" customFormat="1" ht="21.75" customHeight="1">
      <c r="A283" s="38"/>
      <c r="B283" s="39"/>
      <c r="C283" s="243" t="s">
        <v>557</v>
      </c>
      <c r="D283" s="243" t="s">
        <v>161</v>
      </c>
      <c r="E283" s="244" t="s">
        <v>874</v>
      </c>
      <c r="F283" s="245" t="s">
        <v>875</v>
      </c>
      <c r="G283" s="246" t="s">
        <v>387</v>
      </c>
      <c r="H283" s="247">
        <v>2243.556</v>
      </c>
      <c r="I283" s="248"/>
      <c r="J283" s="249">
        <f>ROUND(I283*H283,2)</f>
        <v>0</v>
      </c>
      <c r="K283" s="245" t="s">
        <v>260</v>
      </c>
      <c r="L283" s="44"/>
      <c r="M283" s="250" t="s">
        <v>1</v>
      </c>
      <c r="N283" s="251" t="s">
        <v>39</v>
      </c>
      <c r="O283" s="91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170</v>
      </c>
      <c r="AT283" s="254" t="s">
        <v>161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170</v>
      </c>
      <c r="BM283" s="254" t="s">
        <v>1088</v>
      </c>
    </row>
    <row r="284" s="14" customFormat="1">
      <c r="A284" s="14"/>
      <c r="B284" s="268"/>
      <c r="C284" s="269"/>
      <c r="D284" s="258" t="s">
        <v>181</v>
      </c>
      <c r="E284" s="270" t="s">
        <v>1</v>
      </c>
      <c r="F284" s="271" t="s">
        <v>1083</v>
      </c>
      <c r="G284" s="269"/>
      <c r="H284" s="270" t="s">
        <v>1</v>
      </c>
      <c r="I284" s="272"/>
      <c r="J284" s="269"/>
      <c r="K284" s="269"/>
      <c r="L284" s="273"/>
      <c r="M284" s="274"/>
      <c r="N284" s="275"/>
      <c r="O284" s="275"/>
      <c r="P284" s="275"/>
      <c r="Q284" s="275"/>
      <c r="R284" s="275"/>
      <c r="S284" s="275"/>
      <c r="T284" s="276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7" t="s">
        <v>181</v>
      </c>
      <c r="AU284" s="277" t="s">
        <v>83</v>
      </c>
      <c r="AV284" s="14" t="s">
        <v>81</v>
      </c>
      <c r="AW284" s="14" t="s">
        <v>31</v>
      </c>
      <c r="AX284" s="14" t="s">
        <v>74</v>
      </c>
      <c r="AY284" s="277" t="s">
        <v>158</v>
      </c>
    </row>
    <row r="285" s="13" customFormat="1">
      <c r="A285" s="13"/>
      <c r="B285" s="256"/>
      <c r="C285" s="257"/>
      <c r="D285" s="258" t="s">
        <v>181</v>
      </c>
      <c r="E285" s="259" t="s">
        <v>1</v>
      </c>
      <c r="F285" s="260" t="s">
        <v>1089</v>
      </c>
      <c r="G285" s="257"/>
      <c r="H285" s="261">
        <v>1829.8420000000001</v>
      </c>
      <c r="I285" s="262"/>
      <c r="J285" s="257"/>
      <c r="K285" s="257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181</v>
      </c>
      <c r="AU285" s="267" t="s">
        <v>83</v>
      </c>
      <c r="AV285" s="13" t="s">
        <v>83</v>
      </c>
      <c r="AW285" s="13" t="s">
        <v>31</v>
      </c>
      <c r="AX285" s="13" t="s">
        <v>74</v>
      </c>
      <c r="AY285" s="267" t="s">
        <v>158</v>
      </c>
    </row>
    <row r="286" s="13" customFormat="1">
      <c r="A286" s="13"/>
      <c r="B286" s="256"/>
      <c r="C286" s="257"/>
      <c r="D286" s="258" t="s">
        <v>181</v>
      </c>
      <c r="E286" s="259" t="s">
        <v>1</v>
      </c>
      <c r="F286" s="260" t="s">
        <v>1090</v>
      </c>
      <c r="G286" s="257"/>
      <c r="H286" s="261">
        <v>113.274</v>
      </c>
      <c r="I286" s="262"/>
      <c r="J286" s="257"/>
      <c r="K286" s="257"/>
      <c r="L286" s="263"/>
      <c r="M286" s="264"/>
      <c r="N286" s="265"/>
      <c r="O286" s="265"/>
      <c r="P286" s="265"/>
      <c r="Q286" s="265"/>
      <c r="R286" s="265"/>
      <c r="S286" s="265"/>
      <c r="T286" s="26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7" t="s">
        <v>181</v>
      </c>
      <c r="AU286" s="267" t="s">
        <v>83</v>
      </c>
      <c r="AV286" s="13" t="s">
        <v>83</v>
      </c>
      <c r="AW286" s="13" t="s">
        <v>31</v>
      </c>
      <c r="AX286" s="13" t="s">
        <v>74</v>
      </c>
      <c r="AY286" s="267" t="s">
        <v>158</v>
      </c>
    </row>
    <row r="287" s="13" customFormat="1">
      <c r="A287" s="13"/>
      <c r="B287" s="256"/>
      <c r="C287" s="257"/>
      <c r="D287" s="258" t="s">
        <v>181</v>
      </c>
      <c r="E287" s="259" t="s">
        <v>1</v>
      </c>
      <c r="F287" s="260" t="s">
        <v>1091</v>
      </c>
      <c r="G287" s="257"/>
      <c r="H287" s="261">
        <v>62.640000000000001</v>
      </c>
      <c r="I287" s="262"/>
      <c r="J287" s="257"/>
      <c r="K287" s="257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181</v>
      </c>
      <c r="AU287" s="267" t="s">
        <v>83</v>
      </c>
      <c r="AV287" s="13" t="s">
        <v>83</v>
      </c>
      <c r="AW287" s="13" t="s">
        <v>31</v>
      </c>
      <c r="AX287" s="13" t="s">
        <v>74</v>
      </c>
      <c r="AY287" s="267" t="s">
        <v>158</v>
      </c>
    </row>
    <row r="288" s="13" customFormat="1">
      <c r="A288" s="13"/>
      <c r="B288" s="256"/>
      <c r="C288" s="257"/>
      <c r="D288" s="258" t="s">
        <v>181</v>
      </c>
      <c r="E288" s="259" t="s">
        <v>1</v>
      </c>
      <c r="F288" s="260" t="s">
        <v>1092</v>
      </c>
      <c r="G288" s="257"/>
      <c r="H288" s="261">
        <v>237.80000000000001</v>
      </c>
      <c r="I288" s="262"/>
      <c r="J288" s="257"/>
      <c r="K288" s="257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181</v>
      </c>
      <c r="AU288" s="267" t="s">
        <v>83</v>
      </c>
      <c r="AV288" s="13" t="s">
        <v>83</v>
      </c>
      <c r="AW288" s="13" t="s">
        <v>31</v>
      </c>
      <c r="AX288" s="13" t="s">
        <v>74</v>
      </c>
      <c r="AY288" s="267" t="s">
        <v>158</v>
      </c>
    </row>
    <row r="289" s="15" customFormat="1">
      <c r="A289" s="15"/>
      <c r="B289" s="283"/>
      <c r="C289" s="284"/>
      <c r="D289" s="258" t="s">
        <v>181</v>
      </c>
      <c r="E289" s="285" t="s">
        <v>1</v>
      </c>
      <c r="F289" s="286" t="s">
        <v>269</v>
      </c>
      <c r="G289" s="284"/>
      <c r="H289" s="287">
        <v>2243.556</v>
      </c>
      <c r="I289" s="288"/>
      <c r="J289" s="284"/>
      <c r="K289" s="284"/>
      <c r="L289" s="289"/>
      <c r="M289" s="290"/>
      <c r="N289" s="291"/>
      <c r="O289" s="291"/>
      <c r="P289" s="291"/>
      <c r="Q289" s="291"/>
      <c r="R289" s="291"/>
      <c r="S289" s="291"/>
      <c r="T289" s="29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93" t="s">
        <v>181</v>
      </c>
      <c r="AU289" s="293" t="s">
        <v>83</v>
      </c>
      <c r="AV289" s="15" t="s">
        <v>170</v>
      </c>
      <c r="AW289" s="15" t="s">
        <v>31</v>
      </c>
      <c r="AX289" s="15" t="s">
        <v>81</v>
      </c>
      <c r="AY289" s="293" t="s">
        <v>158</v>
      </c>
    </row>
    <row r="290" s="2" customFormat="1" ht="21.75" customHeight="1">
      <c r="A290" s="38"/>
      <c r="B290" s="39"/>
      <c r="C290" s="243" t="s">
        <v>561</v>
      </c>
      <c r="D290" s="243" t="s">
        <v>161</v>
      </c>
      <c r="E290" s="244" t="s">
        <v>879</v>
      </c>
      <c r="F290" s="245" t="s">
        <v>880</v>
      </c>
      <c r="G290" s="246" t="s">
        <v>387</v>
      </c>
      <c r="H290" s="247">
        <v>472.07400000000001</v>
      </c>
      <c r="I290" s="248"/>
      <c r="J290" s="249">
        <f>ROUND(I290*H290,2)</f>
        <v>0</v>
      </c>
      <c r="K290" s="245" t="s">
        <v>1</v>
      </c>
      <c r="L290" s="44"/>
      <c r="M290" s="250" t="s">
        <v>1</v>
      </c>
      <c r="N290" s="251" t="s">
        <v>39</v>
      </c>
      <c r="O290" s="91"/>
      <c r="P290" s="252">
        <f>O290*H290</f>
        <v>0</v>
      </c>
      <c r="Q290" s="252">
        <v>0</v>
      </c>
      <c r="R290" s="252">
        <f>Q290*H290</f>
        <v>0</v>
      </c>
      <c r="S290" s="252">
        <v>0</v>
      </c>
      <c r="T290" s="25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4" t="s">
        <v>170</v>
      </c>
      <c r="AT290" s="254" t="s">
        <v>161</v>
      </c>
      <c r="AU290" s="254" t="s">
        <v>83</v>
      </c>
      <c r="AY290" s="17" t="s">
        <v>158</v>
      </c>
      <c r="BE290" s="255">
        <f>IF(N290="základní",J290,0)</f>
        <v>0</v>
      </c>
      <c r="BF290" s="255">
        <f>IF(N290="snížená",J290,0)</f>
        <v>0</v>
      </c>
      <c r="BG290" s="255">
        <f>IF(N290="zákl. přenesená",J290,0)</f>
        <v>0</v>
      </c>
      <c r="BH290" s="255">
        <f>IF(N290="sníž. přenesená",J290,0)</f>
        <v>0</v>
      </c>
      <c r="BI290" s="255">
        <f>IF(N290="nulová",J290,0)</f>
        <v>0</v>
      </c>
      <c r="BJ290" s="17" t="s">
        <v>81</v>
      </c>
      <c r="BK290" s="255">
        <f>ROUND(I290*H290,2)</f>
        <v>0</v>
      </c>
      <c r="BL290" s="17" t="s">
        <v>170</v>
      </c>
      <c r="BM290" s="254" t="s">
        <v>1093</v>
      </c>
    </row>
    <row r="291" s="13" customFormat="1">
      <c r="A291" s="13"/>
      <c r="B291" s="256"/>
      <c r="C291" s="257"/>
      <c r="D291" s="258" t="s">
        <v>181</v>
      </c>
      <c r="E291" s="259" t="s">
        <v>1</v>
      </c>
      <c r="F291" s="260" t="s">
        <v>1094</v>
      </c>
      <c r="G291" s="257"/>
      <c r="H291" s="261">
        <v>472.07400000000001</v>
      </c>
      <c r="I291" s="262"/>
      <c r="J291" s="257"/>
      <c r="K291" s="257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181</v>
      </c>
      <c r="AU291" s="267" t="s">
        <v>83</v>
      </c>
      <c r="AV291" s="13" t="s">
        <v>83</v>
      </c>
      <c r="AW291" s="13" t="s">
        <v>31</v>
      </c>
      <c r="AX291" s="13" t="s">
        <v>81</v>
      </c>
      <c r="AY291" s="267" t="s">
        <v>158</v>
      </c>
    </row>
    <row r="292" s="2" customFormat="1" ht="21.75" customHeight="1">
      <c r="A292" s="38"/>
      <c r="B292" s="39"/>
      <c r="C292" s="243" t="s">
        <v>565</v>
      </c>
      <c r="D292" s="243" t="s">
        <v>161</v>
      </c>
      <c r="E292" s="244" t="s">
        <v>884</v>
      </c>
      <c r="F292" s="245" t="s">
        <v>885</v>
      </c>
      <c r="G292" s="246" t="s">
        <v>387</v>
      </c>
      <c r="H292" s="247">
        <v>43.890000000000001</v>
      </c>
      <c r="I292" s="248"/>
      <c r="J292" s="249">
        <f>ROUND(I292*H292,2)</f>
        <v>0</v>
      </c>
      <c r="K292" s="245" t="s">
        <v>1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170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170</v>
      </c>
      <c r="BM292" s="254" t="s">
        <v>1095</v>
      </c>
    </row>
    <row r="293" s="13" customFormat="1">
      <c r="A293" s="13"/>
      <c r="B293" s="256"/>
      <c r="C293" s="257"/>
      <c r="D293" s="258" t="s">
        <v>181</v>
      </c>
      <c r="E293" s="259" t="s">
        <v>1</v>
      </c>
      <c r="F293" s="260" t="s">
        <v>1096</v>
      </c>
      <c r="G293" s="257"/>
      <c r="H293" s="261">
        <v>1.8160000000000001</v>
      </c>
      <c r="I293" s="262"/>
      <c r="J293" s="257"/>
      <c r="K293" s="257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181</v>
      </c>
      <c r="AU293" s="267" t="s">
        <v>83</v>
      </c>
      <c r="AV293" s="13" t="s">
        <v>83</v>
      </c>
      <c r="AW293" s="13" t="s">
        <v>31</v>
      </c>
      <c r="AX293" s="13" t="s">
        <v>74</v>
      </c>
      <c r="AY293" s="267" t="s">
        <v>158</v>
      </c>
    </row>
    <row r="294" s="13" customFormat="1">
      <c r="A294" s="13"/>
      <c r="B294" s="256"/>
      <c r="C294" s="257"/>
      <c r="D294" s="258" t="s">
        <v>181</v>
      </c>
      <c r="E294" s="259" t="s">
        <v>1</v>
      </c>
      <c r="F294" s="260" t="s">
        <v>1097</v>
      </c>
      <c r="G294" s="257"/>
      <c r="H294" s="261">
        <v>2.3250000000000002</v>
      </c>
      <c r="I294" s="262"/>
      <c r="J294" s="257"/>
      <c r="K294" s="257"/>
      <c r="L294" s="263"/>
      <c r="M294" s="264"/>
      <c r="N294" s="265"/>
      <c r="O294" s="265"/>
      <c r="P294" s="265"/>
      <c r="Q294" s="265"/>
      <c r="R294" s="265"/>
      <c r="S294" s="265"/>
      <c r="T294" s="26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7" t="s">
        <v>181</v>
      </c>
      <c r="AU294" s="267" t="s">
        <v>83</v>
      </c>
      <c r="AV294" s="13" t="s">
        <v>83</v>
      </c>
      <c r="AW294" s="13" t="s">
        <v>31</v>
      </c>
      <c r="AX294" s="13" t="s">
        <v>74</v>
      </c>
      <c r="AY294" s="267" t="s">
        <v>158</v>
      </c>
    </row>
    <row r="295" s="13" customFormat="1">
      <c r="A295" s="13"/>
      <c r="B295" s="256"/>
      <c r="C295" s="257"/>
      <c r="D295" s="258" t="s">
        <v>181</v>
      </c>
      <c r="E295" s="259" t="s">
        <v>1</v>
      </c>
      <c r="F295" s="260" t="s">
        <v>1098</v>
      </c>
      <c r="G295" s="257"/>
      <c r="H295" s="261">
        <v>31.548999999999999</v>
      </c>
      <c r="I295" s="262"/>
      <c r="J295" s="257"/>
      <c r="K295" s="257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181</v>
      </c>
      <c r="AU295" s="267" t="s">
        <v>83</v>
      </c>
      <c r="AV295" s="13" t="s">
        <v>83</v>
      </c>
      <c r="AW295" s="13" t="s">
        <v>31</v>
      </c>
      <c r="AX295" s="13" t="s">
        <v>74</v>
      </c>
      <c r="AY295" s="267" t="s">
        <v>158</v>
      </c>
    </row>
    <row r="296" s="13" customFormat="1">
      <c r="A296" s="13"/>
      <c r="B296" s="256"/>
      <c r="C296" s="257"/>
      <c r="D296" s="258" t="s">
        <v>181</v>
      </c>
      <c r="E296" s="259" t="s">
        <v>1</v>
      </c>
      <c r="F296" s="260" t="s">
        <v>1087</v>
      </c>
      <c r="G296" s="257"/>
      <c r="H296" s="261">
        <v>8.1999999999999993</v>
      </c>
      <c r="I296" s="262"/>
      <c r="J296" s="257"/>
      <c r="K296" s="257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181</v>
      </c>
      <c r="AU296" s="267" t="s">
        <v>83</v>
      </c>
      <c r="AV296" s="13" t="s">
        <v>83</v>
      </c>
      <c r="AW296" s="13" t="s">
        <v>31</v>
      </c>
      <c r="AX296" s="13" t="s">
        <v>74</v>
      </c>
      <c r="AY296" s="267" t="s">
        <v>158</v>
      </c>
    </row>
    <row r="297" s="15" customFormat="1">
      <c r="A297" s="15"/>
      <c r="B297" s="283"/>
      <c r="C297" s="284"/>
      <c r="D297" s="258" t="s">
        <v>181</v>
      </c>
      <c r="E297" s="285" t="s">
        <v>1</v>
      </c>
      <c r="F297" s="286" t="s">
        <v>269</v>
      </c>
      <c r="G297" s="284"/>
      <c r="H297" s="287">
        <v>43.890000000000001</v>
      </c>
      <c r="I297" s="288"/>
      <c r="J297" s="284"/>
      <c r="K297" s="284"/>
      <c r="L297" s="289"/>
      <c r="M297" s="290"/>
      <c r="N297" s="291"/>
      <c r="O297" s="291"/>
      <c r="P297" s="291"/>
      <c r="Q297" s="291"/>
      <c r="R297" s="291"/>
      <c r="S297" s="291"/>
      <c r="T297" s="292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93" t="s">
        <v>181</v>
      </c>
      <c r="AU297" s="293" t="s">
        <v>83</v>
      </c>
      <c r="AV297" s="15" t="s">
        <v>170</v>
      </c>
      <c r="AW297" s="15" t="s">
        <v>31</v>
      </c>
      <c r="AX297" s="15" t="s">
        <v>81</v>
      </c>
      <c r="AY297" s="293" t="s">
        <v>158</v>
      </c>
    </row>
    <row r="298" s="12" customFormat="1" ht="22.8" customHeight="1">
      <c r="A298" s="12"/>
      <c r="B298" s="227"/>
      <c r="C298" s="228"/>
      <c r="D298" s="229" t="s">
        <v>73</v>
      </c>
      <c r="E298" s="241" t="s">
        <v>889</v>
      </c>
      <c r="F298" s="241" t="s">
        <v>890</v>
      </c>
      <c r="G298" s="228"/>
      <c r="H298" s="228"/>
      <c r="I298" s="231"/>
      <c r="J298" s="242">
        <f>BK298</f>
        <v>0</v>
      </c>
      <c r="K298" s="228"/>
      <c r="L298" s="233"/>
      <c r="M298" s="234"/>
      <c r="N298" s="235"/>
      <c r="O298" s="235"/>
      <c r="P298" s="236">
        <f>P299</f>
        <v>0</v>
      </c>
      <c r="Q298" s="235"/>
      <c r="R298" s="236">
        <f>R299</f>
        <v>0</v>
      </c>
      <c r="S298" s="235"/>
      <c r="T298" s="237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238" t="s">
        <v>81</v>
      </c>
      <c r="AT298" s="239" t="s">
        <v>73</v>
      </c>
      <c r="AU298" s="239" t="s">
        <v>81</v>
      </c>
      <c r="AY298" s="238" t="s">
        <v>158</v>
      </c>
      <c r="BK298" s="240">
        <f>BK299</f>
        <v>0</v>
      </c>
    </row>
    <row r="299" s="2" customFormat="1" ht="21.75" customHeight="1">
      <c r="A299" s="38"/>
      <c r="B299" s="39"/>
      <c r="C299" s="243" t="s">
        <v>570</v>
      </c>
      <c r="D299" s="243" t="s">
        <v>161</v>
      </c>
      <c r="E299" s="244" t="s">
        <v>1099</v>
      </c>
      <c r="F299" s="245" t="s">
        <v>1100</v>
      </c>
      <c r="G299" s="246" t="s">
        <v>387</v>
      </c>
      <c r="H299" s="247">
        <v>1193.6130000000001</v>
      </c>
      <c r="I299" s="248"/>
      <c r="J299" s="249">
        <f>ROUND(I299*H299,2)</f>
        <v>0</v>
      </c>
      <c r="K299" s="245" t="s">
        <v>260</v>
      </c>
      <c r="L299" s="44"/>
      <c r="M299" s="250" t="s">
        <v>1</v>
      </c>
      <c r="N299" s="251" t="s">
        <v>39</v>
      </c>
      <c r="O299" s="91"/>
      <c r="P299" s="252">
        <f>O299*H299</f>
        <v>0</v>
      </c>
      <c r="Q299" s="252">
        <v>0</v>
      </c>
      <c r="R299" s="252">
        <f>Q299*H299</f>
        <v>0</v>
      </c>
      <c r="S299" s="252">
        <v>0</v>
      </c>
      <c r="T299" s="25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4" t="s">
        <v>170</v>
      </c>
      <c r="AT299" s="254" t="s">
        <v>161</v>
      </c>
      <c r="AU299" s="254" t="s">
        <v>83</v>
      </c>
      <c r="AY299" s="17" t="s">
        <v>158</v>
      </c>
      <c r="BE299" s="255">
        <f>IF(N299="základní",J299,0)</f>
        <v>0</v>
      </c>
      <c r="BF299" s="255">
        <f>IF(N299="snížená",J299,0)</f>
        <v>0</v>
      </c>
      <c r="BG299" s="255">
        <f>IF(N299="zákl. přenesená",J299,0)</f>
        <v>0</v>
      </c>
      <c r="BH299" s="255">
        <f>IF(N299="sníž. přenesená",J299,0)</f>
        <v>0</v>
      </c>
      <c r="BI299" s="255">
        <f>IF(N299="nulová",J299,0)</f>
        <v>0</v>
      </c>
      <c r="BJ299" s="17" t="s">
        <v>81</v>
      </c>
      <c r="BK299" s="255">
        <f>ROUND(I299*H299,2)</f>
        <v>0</v>
      </c>
      <c r="BL299" s="17" t="s">
        <v>170</v>
      </c>
      <c r="BM299" s="254" t="s">
        <v>1101</v>
      </c>
    </row>
    <row r="300" s="12" customFormat="1" ht="25.92" customHeight="1">
      <c r="A300" s="12"/>
      <c r="B300" s="227"/>
      <c r="C300" s="228"/>
      <c r="D300" s="229" t="s">
        <v>73</v>
      </c>
      <c r="E300" s="230" t="s">
        <v>1102</v>
      </c>
      <c r="F300" s="230" t="s">
        <v>1103</v>
      </c>
      <c r="G300" s="228"/>
      <c r="H300" s="228"/>
      <c r="I300" s="231"/>
      <c r="J300" s="232">
        <f>BK300</f>
        <v>0</v>
      </c>
      <c r="K300" s="228"/>
      <c r="L300" s="233"/>
      <c r="M300" s="234"/>
      <c r="N300" s="235"/>
      <c r="O300" s="235"/>
      <c r="P300" s="236">
        <f>P301+P305</f>
        <v>0</v>
      </c>
      <c r="Q300" s="235"/>
      <c r="R300" s="236">
        <f>R301+R305</f>
        <v>2.9733000000000001</v>
      </c>
      <c r="S300" s="235"/>
      <c r="T300" s="237">
        <f>T301+T305</f>
        <v>0.27687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38" t="s">
        <v>83</v>
      </c>
      <c r="AT300" s="239" t="s">
        <v>73</v>
      </c>
      <c r="AU300" s="239" t="s">
        <v>74</v>
      </c>
      <c r="AY300" s="238" t="s">
        <v>158</v>
      </c>
      <c r="BK300" s="240">
        <f>BK301+BK305</f>
        <v>0</v>
      </c>
    </row>
    <row r="301" s="12" customFormat="1" ht="22.8" customHeight="1">
      <c r="A301" s="12"/>
      <c r="B301" s="227"/>
      <c r="C301" s="228"/>
      <c r="D301" s="229" t="s">
        <v>73</v>
      </c>
      <c r="E301" s="241" t="s">
        <v>1104</v>
      </c>
      <c r="F301" s="241" t="s">
        <v>1105</v>
      </c>
      <c r="G301" s="228"/>
      <c r="H301" s="228"/>
      <c r="I301" s="231"/>
      <c r="J301" s="242">
        <f>BK301</f>
        <v>0</v>
      </c>
      <c r="K301" s="228"/>
      <c r="L301" s="233"/>
      <c r="M301" s="234"/>
      <c r="N301" s="235"/>
      <c r="O301" s="235"/>
      <c r="P301" s="236">
        <f>SUM(P302:P304)</f>
        <v>0</v>
      </c>
      <c r="Q301" s="235"/>
      <c r="R301" s="236">
        <f>SUM(R302:R304)</f>
        <v>0.29171999999999998</v>
      </c>
      <c r="S301" s="235"/>
      <c r="T301" s="237">
        <f>SUM(T302:T304)</f>
        <v>0.27687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38" t="s">
        <v>83</v>
      </c>
      <c r="AT301" s="239" t="s">
        <v>73</v>
      </c>
      <c r="AU301" s="239" t="s">
        <v>81</v>
      </c>
      <c r="AY301" s="238" t="s">
        <v>158</v>
      </c>
      <c r="BK301" s="240">
        <f>SUM(BK302:BK304)</f>
        <v>0</v>
      </c>
    </row>
    <row r="302" s="2" customFormat="1" ht="16.5" customHeight="1">
      <c r="A302" s="38"/>
      <c r="B302" s="39"/>
      <c r="C302" s="243" t="s">
        <v>574</v>
      </c>
      <c r="D302" s="243" t="s">
        <v>161</v>
      </c>
      <c r="E302" s="244" t="s">
        <v>1106</v>
      </c>
      <c r="F302" s="245" t="s">
        <v>1107</v>
      </c>
      <c r="G302" s="246" t="s">
        <v>237</v>
      </c>
      <c r="H302" s="247">
        <v>11</v>
      </c>
      <c r="I302" s="248"/>
      <c r="J302" s="249">
        <f>ROUND(I302*H302,2)</f>
        <v>0</v>
      </c>
      <c r="K302" s="245" t="s">
        <v>260</v>
      </c>
      <c r="L302" s="44"/>
      <c r="M302" s="250" t="s">
        <v>1</v>
      </c>
      <c r="N302" s="251" t="s">
        <v>39</v>
      </c>
      <c r="O302" s="91"/>
      <c r="P302" s="252">
        <f>O302*H302</f>
        <v>0</v>
      </c>
      <c r="Q302" s="252">
        <v>0.026519999999999998</v>
      </c>
      <c r="R302" s="252">
        <f>Q302*H302</f>
        <v>0.29171999999999998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234</v>
      </c>
      <c r="AT302" s="254" t="s">
        <v>161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234</v>
      </c>
      <c r="BM302" s="254" t="s">
        <v>1108</v>
      </c>
    </row>
    <row r="303" s="2" customFormat="1" ht="16.5" customHeight="1">
      <c r="A303" s="38"/>
      <c r="B303" s="39"/>
      <c r="C303" s="243" t="s">
        <v>579</v>
      </c>
      <c r="D303" s="243" t="s">
        <v>161</v>
      </c>
      <c r="E303" s="244" t="s">
        <v>1109</v>
      </c>
      <c r="F303" s="245" t="s">
        <v>1110</v>
      </c>
      <c r="G303" s="246" t="s">
        <v>237</v>
      </c>
      <c r="H303" s="247">
        <v>11</v>
      </c>
      <c r="I303" s="248"/>
      <c r="J303" s="249">
        <f>ROUND(I303*H303,2)</f>
        <v>0</v>
      </c>
      <c r="K303" s="245" t="s">
        <v>260</v>
      </c>
      <c r="L303" s="44"/>
      <c r="M303" s="250" t="s">
        <v>1</v>
      </c>
      <c r="N303" s="251" t="s">
        <v>39</v>
      </c>
      <c r="O303" s="91"/>
      <c r="P303" s="252">
        <f>O303*H303</f>
        <v>0</v>
      </c>
      <c r="Q303" s="252">
        <v>0</v>
      </c>
      <c r="R303" s="252">
        <f>Q303*H303</f>
        <v>0</v>
      </c>
      <c r="S303" s="252">
        <v>0.025170000000000001</v>
      </c>
      <c r="T303" s="253">
        <f>S303*H303</f>
        <v>0.27687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234</v>
      </c>
      <c r="AT303" s="254" t="s">
        <v>161</v>
      </c>
      <c r="AU303" s="254" t="s">
        <v>83</v>
      </c>
      <c r="AY303" s="17" t="s">
        <v>158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81</v>
      </c>
      <c r="BK303" s="255">
        <f>ROUND(I303*H303,2)</f>
        <v>0</v>
      </c>
      <c r="BL303" s="17" t="s">
        <v>234</v>
      </c>
      <c r="BM303" s="254" t="s">
        <v>1111</v>
      </c>
    </row>
    <row r="304" s="2" customFormat="1" ht="21.75" customHeight="1">
      <c r="A304" s="38"/>
      <c r="B304" s="39"/>
      <c r="C304" s="243" t="s">
        <v>584</v>
      </c>
      <c r="D304" s="243" t="s">
        <v>161</v>
      </c>
      <c r="E304" s="244" t="s">
        <v>1112</v>
      </c>
      <c r="F304" s="245" t="s">
        <v>1113</v>
      </c>
      <c r="G304" s="246" t="s">
        <v>387</v>
      </c>
      <c r="H304" s="247">
        <v>0.29199999999999998</v>
      </c>
      <c r="I304" s="248"/>
      <c r="J304" s="249">
        <f>ROUND(I304*H304,2)</f>
        <v>0</v>
      </c>
      <c r="K304" s="245" t="s">
        <v>260</v>
      </c>
      <c r="L304" s="44"/>
      <c r="M304" s="250" t="s">
        <v>1</v>
      </c>
      <c r="N304" s="251" t="s">
        <v>39</v>
      </c>
      <c r="O304" s="9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234</v>
      </c>
      <c r="AT304" s="254" t="s">
        <v>161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234</v>
      </c>
      <c r="BM304" s="254" t="s">
        <v>1114</v>
      </c>
    </row>
    <row r="305" s="12" customFormat="1" ht="22.8" customHeight="1">
      <c r="A305" s="12"/>
      <c r="B305" s="227"/>
      <c r="C305" s="228"/>
      <c r="D305" s="229" t="s">
        <v>73</v>
      </c>
      <c r="E305" s="241" t="s">
        <v>1115</v>
      </c>
      <c r="F305" s="241" t="s">
        <v>1116</v>
      </c>
      <c r="G305" s="228"/>
      <c r="H305" s="228"/>
      <c r="I305" s="231"/>
      <c r="J305" s="242">
        <f>BK305</f>
        <v>0</v>
      </c>
      <c r="K305" s="228"/>
      <c r="L305" s="233"/>
      <c r="M305" s="234"/>
      <c r="N305" s="235"/>
      <c r="O305" s="235"/>
      <c r="P305" s="236">
        <f>SUM(P306:P310)</f>
        <v>0</v>
      </c>
      <c r="Q305" s="235"/>
      <c r="R305" s="236">
        <f>SUM(R306:R310)</f>
        <v>2.6815799999999999</v>
      </c>
      <c r="S305" s="235"/>
      <c r="T305" s="237">
        <f>SUM(T306:T310)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38" t="s">
        <v>83</v>
      </c>
      <c r="AT305" s="239" t="s">
        <v>73</v>
      </c>
      <c r="AU305" s="239" t="s">
        <v>81</v>
      </c>
      <c r="AY305" s="238" t="s">
        <v>158</v>
      </c>
      <c r="BK305" s="240">
        <f>SUM(BK306:BK310)</f>
        <v>0</v>
      </c>
    </row>
    <row r="306" s="2" customFormat="1" ht="21.75" customHeight="1">
      <c r="A306" s="38"/>
      <c r="B306" s="39"/>
      <c r="C306" s="243" t="s">
        <v>589</v>
      </c>
      <c r="D306" s="243" t="s">
        <v>161</v>
      </c>
      <c r="E306" s="244" t="s">
        <v>1117</v>
      </c>
      <c r="F306" s="245" t="s">
        <v>1118</v>
      </c>
      <c r="G306" s="246" t="s">
        <v>259</v>
      </c>
      <c r="H306" s="247">
        <v>60.945</v>
      </c>
      <c r="I306" s="248"/>
      <c r="J306" s="249">
        <f>ROUND(I306*H306,2)</f>
        <v>0</v>
      </c>
      <c r="K306" s="245" t="s">
        <v>260</v>
      </c>
      <c r="L306" s="44"/>
      <c r="M306" s="250" t="s">
        <v>1</v>
      </c>
      <c r="N306" s="251" t="s">
        <v>39</v>
      </c>
      <c r="O306" s="91"/>
      <c r="P306" s="252">
        <f>O306*H306</f>
        <v>0</v>
      </c>
      <c r="Q306" s="252">
        <v>0.043999999999999997</v>
      </c>
      <c r="R306" s="252">
        <f>Q306*H306</f>
        <v>2.6815799999999999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234</v>
      </c>
      <c r="AT306" s="254" t="s">
        <v>161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234</v>
      </c>
      <c r="BM306" s="254" t="s">
        <v>1119</v>
      </c>
    </row>
    <row r="307" s="13" customFormat="1">
      <c r="A307" s="13"/>
      <c r="B307" s="256"/>
      <c r="C307" s="257"/>
      <c r="D307" s="258" t="s">
        <v>181</v>
      </c>
      <c r="E307" s="259" t="s">
        <v>1</v>
      </c>
      <c r="F307" s="260" t="s">
        <v>1120</v>
      </c>
      <c r="G307" s="257"/>
      <c r="H307" s="261">
        <v>60.945</v>
      </c>
      <c r="I307" s="262"/>
      <c r="J307" s="257"/>
      <c r="K307" s="257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181</v>
      </c>
      <c r="AU307" s="267" t="s">
        <v>83</v>
      </c>
      <c r="AV307" s="13" t="s">
        <v>83</v>
      </c>
      <c r="AW307" s="13" t="s">
        <v>31</v>
      </c>
      <c r="AX307" s="13" t="s">
        <v>81</v>
      </c>
      <c r="AY307" s="267" t="s">
        <v>158</v>
      </c>
    </row>
    <row r="308" s="2" customFormat="1" ht="16.5" customHeight="1">
      <c r="A308" s="38"/>
      <c r="B308" s="39"/>
      <c r="C308" s="294" t="s">
        <v>594</v>
      </c>
      <c r="D308" s="294" t="s">
        <v>384</v>
      </c>
      <c r="E308" s="295" t="s">
        <v>1121</v>
      </c>
      <c r="F308" s="296" t="s">
        <v>1122</v>
      </c>
      <c r="G308" s="297" t="s">
        <v>259</v>
      </c>
      <c r="H308" s="298">
        <v>60.945</v>
      </c>
      <c r="I308" s="299"/>
      <c r="J308" s="300">
        <f>ROUND(I308*H308,2)</f>
        <v>0</v>
      </c>
      <c r="K308" s="296" t="s">
        <v>1</v>
      </c>
      <c r="L308" s="301"/>
      <c r="M308" s="302" t="s">
        <v>1</v>
      </c>
      <c r="N308" s="303" t="s">
        <v>39</v>
      </c>
      <c r="O308" s="91"/>
      <c r="P308" s="252">
        <f>O308*H308</f>
        <v>0</v>
      </c>
      <c r="Q308" s="252">
        <v>0</v>
      </c>
      <c r="R308" s="252">
        <f>Q308*H308</f>
        <v>0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390</v>
      </c>
      <c r="AT308" s="254" t="s">
        <v>384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234</v>
      </c>
      <c r="BM308" s="254" t="s">
        <v>1123</v>
      </c>
    </row>
    <row r="309" s="13" customFormat="1">
      <c r="A309" s="13"/>
      <c r="B309" s="256"/>
      <c r="C309" s="257"/>
      <c r="D309" s="258" t="s">
        <v>181</v>
      </c>
      <c r="E309" s="259" t="s">
        <v>1</v>
      </c>
      <c r="F309" s="260" t="s">
        <v>1124</v>
      </c>
      <c r="G309" s="257"/>
      <c r="H309" s="261">
        <v>60.945</v>
      </c>
      <c r="I309" s="262"/>
      <c r="J309" s="257"/>
      <c r="K309" s="257"/>
      <c r="L309" s="263"/>
      <c r="M309" s="264"/>
      <c r="N309" s="265"/>
      <c r="O309" s="265"/>
      <c r="P309" s="265"/>
      <c r="Q309" s="265"/>
      <c r="R309" s="265"/>
      <c r="S309" s="265"/>
      <c r="T309" s="26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181</v>
      </c>
      <c r="AU309" s="267" t="s">
        <v>83</v>
      </c>
      <c r="AV309" s="13" t="s">
        <v>83</v>
      </c>
      <c r="AW309" s="13" t="s">
        <v>31</v>
      </c>
      <c r="AX309" s="13" t="s">
        <v>81</v>
      </c>
      <c r="AY309" s="267" t="s">
        <v>158</v>
      </c>
    </row>
    <row r="310" s="2" customFormat="1" ht="21.75" customHeight="1">
      <c r="A310" s="38"/>
      <c r="B310" s="39"/>
      <c r="C310" s="243" t="s">
        <v>599</v>
      </c>
      <c r="D310" s="243" t="s">
        <v>161</v>
      </c>
      <c r="E310" s="244" t="s">
        <v>1125</v>
      </c>
      <c r="F310" s="245" t="s">
        <v>1126</v>
      </c>
      <c r="G310" s="246" t="s">
        <v>387</v>
      </c>
      <c r="H310" s="247">
        <v>2.6819999999999999</v>
      </c>
      <c r="I310" s="248"/>
      <c r="J310" s="249">
        <f>ROUND(I310*H310,2)</f>
        <v>0</v>
      </c>
      <c r="K310" s="245" t="s">
        <v>260</v>
      </c>
      <c r="L310" s="44"/>
      <c r="M310" s="278" t="s">
        <v>1</v>
      </c>
      <c r="N310" s="279" t="s">
        <v>39</v>
      </c>
      <c r="O310" s="280"/>
      <c r="P310" s="281">
        <f>O310*H310</f>
        <v>0</v>
      </c>
      <c r="Q310" s="281">
        <v>0</v>
      </c>
      <c r="R310" s="281">
        <f>Q310*H310</f>
        <v>0</v>
      </c>
      <c r="S310" s="281">
        <v>0</v>
      </c>
      <c r="T310" s="282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234</v>
      </c>
      <c r="AT310" s="254" t="s">
        <v>161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234</v>
      </c>
      <c r="BM310" s="254" t="s">
        <v>1127</v>
      </c>
    </row>
    <row r="311" s="2" customFormat="1" ht="6.96" customHeight="1">
      <c r="A311" s="38"/>
      <c r="B311" s="66"/>
      <c r="C311" s="67"/>
      <c r="D311" s="67"/>
      <c r="E311" s="67"/>
      <c r="F311" s="67"/>
      <c r="G311" s="67"/>
      <c r="H311" s="67"/>
      <c r="I311" s="192"/>
      <c r="J311" s="67"/>
      <c r="K311" s="67"/>
      <c r="L311" s="44"/>
      <c r="M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</row>
  </sheetData>
  <sheetProtection sheet="1" autoFilter="0" formatColumns="0" formatRows="0" objects="1" scenarios="1" spinCount="100000" saltValue="/C85bAsKtpbZKFlClKPVdIiqg2cvupwi2s+GESLtTrVD9OEB+sQHGsHI4FmZgn1vV7rs62VOlmIGgJfKFntXxw==" hashValue="1+oPE9oQEWetwoubQYcYmhhgg5VoN2M2d9QfUTshEiGHK2C6ofptOGd3BJwcSt8u+kl8/72XpffsBazlLP4bbg==" algorithmName="SHA-512" password="CC35"/>
  <autoFilter ref="C131:K31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1128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1129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19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241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ROUND(J123,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ROUND((SUM(BE123:BE132)),  2)</f>
        <v>0</v>
      </c>
      <c r="G35" s="38"/>
      <c r="H35" s="38"/>
      <c r="I35" s="171">
        <v>0.20999999999999999</v>
      </c>
      <c r="J35" s="170">
        <f>ROUND(((SUM(BE123:BE132))*I35),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ROUND((SUM(BF123:BF132)),  2)</f>
        <v>0</v>
      </c>
      <c r="G36" s="38"/>
      <c r="H36" s="38"/>
      <c r="I36" s="171">
        <v>0.14999999999999999</v>
      </c>
      <c r="J36" s="170">
        <f>ROUND(((SUM(BF123:BF132))*I36),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ROUND((SUM(BG123:BG132)),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ROUND((SUM(BH123:BH132)),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ROUND((SUM(BI123:BI132)),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1128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SO136 - SO 136 - Mobiliář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Ing. Neudert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244</v>
      </c>
      <c r="E100" s="211"/>
      <c r="F100" s="211"/>
      <c r="G100" s="211"/>
      <c r="H100" s="211"/>
      <c r="I100" s="212"/>
      <c r="J100" s="213">
        <f>J125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1130</v>
      </c>
      <c r="E101" s="211"/>
      <c r="F101" s="211"/>
      <c r="G101" s="211"/>
      <c r="H101" s="211"/>
      <c r="I101" s="212"/>
      <c r="J101" s="213">
        <f>J128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154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192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195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142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23.25" customHeight="1">
      <c r="A111" s="38"/>
      <c r="B111" s="39"/>
      <c r="C111" s="40"/>
      <c r="D111" s="40"/>
      <c r="E111" s="196" t="str">
        <f>E7</f>
        <v>Na Slupi, Jaromírova, Křesomyslova, Praha 4, č. akce 999066/3, úsek most ČD - Bělehradská, 3. etapa</v>
      </c>
      <c r="F111" s="32"/>
      <c r="G111" s="32"/>
      <c r="H111" s="32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1" customFormat="1" ht="12" customHeight="1">
      <c r="B112" s="21"/>
      <c r="C112" s="32" t="s">
        <v>128</v>
      </c>
      <c r="D112" s="22"/>
      <c r="E112" s="22"/>
      <c r="F112" s="22"/>
      <c r="G112" s="22"/>
      <c r="H112" s="22"/>
      <c r="I112" s="146"/>
      <c r="J112" s="22"/>
      <c r="K112" s="22"/>
      <c r="L112" s="20"/>
    </row>
    <row r="113" s="2" customFormat="1" ht="16.5" customHeight="1">
      <c r="A113" s="38"/>
      <c r="B113" s="39"/>
      <c r="C113" s="40"/>
      <c r="D113" s="40"/>
      <c r="E113" s="196" t="s">
        <v>1128</v>
      </c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130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6.5" customHeight="1">
      <c r="A115" s="38"/>
      <c r="B115" s="39"/>
      <c r="C115" s="40"/>
      <c r="D115" s="40"/>
      <c r="E115" s="76" t="str">
        <f>E11</f>
        <v>SO136 - SO 136 - Mobiliář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21</v>
      </c>
      <c r="D117" s="40"/>
      <c r="E117" s="40"/>
      <c r="F117" s="27" t="str">
        <f>F14</f>
        <v xml:space="preserve"> </v>
      </c>
      <c r="G117" s="40"/>
      <c r="H117" s="40"/>
      <c r="I117" s="156" t="s">
        <v>23</v>
      </c>
      <c r="J117" s="79" t="str">
        <f>IF(J14="","",J14)</f>
        <v>26. 8. 2019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5.15" customHeight="1">
      <c r="A119" s="38"/>
      <c r="B119" s="39"/>
      <c r="C119" s="32" t="s">
        <v>25</v>
      </c>
      <c r="D119" s="40"/>
      <c r="E119" s="40"/>
      <c r="F119" s="27" t="str">
        <f>E17</f>
        <v xml:space="preserve"> </v>
      </c>
      <c r="G119" s="40"/>
      <c r="H119" s="40"/>
      <c r="I119" s="156" t="s">
        <v>30</v>
      </c>
      <c r="J119" s="36" t="str">
        <f>E23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156" t="s">
        <v>32</v>
      </c>
      <c r="J120" s="36" t="str">
        <f>E26</f>
        <v>Ing. Neudert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0.32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11" customFormat="1" ht="29.28" customHeight="1">
      <c r="A122" s="215"/>
      <c r="B122" s="216"/>
      <c r="C122" s="217" t="s">
        <v>143</v>
      </c>
      <c r="D122" s="218" t="s">
        <v>59</v>
      </c>
      <c r="E122" s="218" t="s">
        <v>55</v>
      </c>
      <c r="F122" s="218" t="s">
        <v>56</v>
      </c>
      <c r="G122" s="218" t="s">
        <v>144</v>
      </c>
      <c r="H122" s="218" t="s">
        <v>145</v>
      </c>
      <c r="I122" s="219" t="s">
        <v>146</v>
      </c>
      <c r="J122" s="218" t="s">
        <v>133</v>
      </c>
      <c r="K122" s="220" t="s">
        <v>147</v>
      </c>
      <c r="L122" s="221"/>
      <c r="M122" s="100" t="s">
        <v>1</v>
      </c>
      <c r="N122" s="101" t="s">
        <v>38</v>
      </c>
      <c r="O122" s="101" t="s">
        <v>148</v>
      </c>
      <c r="P122" s="101" t="s">
        <v>149</v>
      </c>
      <c r="Q122" s="101" t="s">
        <v>150</v>
      </c>
      <c r="R122" s="101" t="s">
        <v>151</v>
      </c>
      <c r="S122" s="101" t="s">
        <v>152</v>
      </c>
      <c r="T122" s="102" t="s">
        <v>153</v>
      </c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</row>
    <row r="123" s="2" customFormat="1" ht="22.8" customHeight="1">
      <c r="A123" s="38"/>
      <c r="B123" s="39"/>
      <c r="C123" s="107" t="s">
        <v>154</v>
      </c>
      <c r="D123" s="40"/>
      <c r="E123" s="40"/>
      <c r="F123" s="40"/>
      <c r="G123" s="40"/>
      <c r="H123" s="40"/>
      <c r="I123" s="154"/>
      <c r="J123" s="222">
        <f>BK123</f>
        <v>0</v>
      </c>
      <c r="K123" s="40"/>
      <c r="L123" s="44"/>
      <c r="M123" s="103"/>
      <c r="N123" s="223"/>
      <c r="O123" s="104"/>
      <c r="P123" s="224">
        <f>P124</f>
        <v>0</v>
      </c>
      <c r="Q123" s="104"/>
      <c r="R123" s="224">
        <f>R124</f>
        <v>0.033360000000000001</v>
      </c>
      <c r="S123" s="104"/>
      <c r="T123" s="225">
        <f>T124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73</v>
      </c>
      <c r="AU123" s="17" t="s">
        <v>135</v>
      </c>
      <c r="BK123" s="226">
        <f>BK124</f>
        <v>0</v>
      </c>
    </row>
    <row r="124" s="12" customFormat="1" ht="25.92" customHeight="1">
      <c r="A124" s="12"/>
      <c r="B124" s="227"/>
      <c r="C124" s="228"/>
      <c r="D124" s="229" t="s">
        <v>73</v>
      </c>
      <c r="E124" s="230" t="s">
        <v>250</v>
      </c>
      <c r="F124" s="230" t="s">
        <v>251</v>
      </c>
      <c r="G124" s="228"/>
      <c r="H124" s="228"/>
      <c r="I124" s="231"/>
      <c r="J124" s="232">
        <f>BK124</f>
        <v>0</v>
      </c>
      <c r="K124" s="228"/>
      <c r="L124" s="233"/>
      <c r="M124" s="234"/>
      <c r="N124" s="235"/>
      <c r="O124" s="235"/>
      <c r="P124" s="236">
        <f>P125+P128</f>
        <v>0</v>
      </c>
      <c r="Q124" s="235"/>
      <c r="R124" s="236">
        <f>R125+R128</f>
        <v>0.033360000000000001</v>
      </c>
      <c r="S124" s="235"/>
      <c r="T124" s="237">
        <f>T125+T128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8" t="s">
        <v>81</v>
      </c>
      <c r="AT124" s="239" t="s">
        <v>73</v>
      </c>
      <c r="AU124" s="239" t="s">
        <v>74</v>
      </c>
      <c r="AY124" s="238" t="s">
        <v>158</v>
      </c>
      <c r="BK124" s="240">
        <f>BK125+BK128</f>
        <v>0</v>
      </c>
    </row>
    <row r="125" s="12" customFormat="1" ht="22.8" customHeight="1">
      <c r="A125" s="12"/>
      <c r="B125" s="227"/>
      <c r="C125" s="228"/>
      <c r="D125" s="229" t="s">
        <v>73</v>
      </c>
      <c r="E125" s="241" t="s">
        <v>83</v>
      </c>
      <c r="F125" s="241" t="s">
        <v>413</v>
      </c>
      <c r="G125" s="228"/>
      <c r="H125" s="228"/>
      <c r="I125" s="231"/>
      <c r="J125" s="242">
        <f>BK125</f>
        <v>0</v>
      </c>
      <c r="K125" s="228"/>
      <c r="L125" s="233"/>
      <c r="M125" s="234"/>
      <c r="N125" s="235"/>
      <c r="O125" s="235"/>
      <c r="P125" s="236">
        <f>SUM(P126:P127)</f>
        <v>0</v>
      </c>
      <c r="Q125" s="235"/>
      <c r="R125" s="236">
        <f>SUM(R126:R127)</f>
        <v>0</v>
      </c>
      <c r="S125" s="235"/>
      <c r="T125" s="23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81</v>
      </c>
      <c r="AT125" s="239" t="s">
        <v>73</v>
      </c>
      <c r="AU125" s="239" t="s">
        <v>81</v>
      </c>
      <c r="AY125" s="238" t="s">
        <v>158</v>
      </c>
      <c r="BK125" s="240">
        <f>SUM(BK126:BK127)</f>
        <v>0</v>
      </c>
    </row>
    <row r="126" s="2" customFormat="1" ht="16.5" customHeight="1">
      <c r="A126" s="38"/>
      <c r="B126" s="39"/>
      <c r="C126" s="243" t="s">
        <v>81</v>
      </c>
      <c r="D126" s="243" t="s">
        <v>161</v>
      </c>
      <c r="E126" s="244" t="s">
        <v>1131</v>
      </c>
      <c r="F126" s="245" t="s">
        <v>1132</v>
      </c>
      <c r="G126" s="246" t="s">
        <v>294</v>
      </c>
      <c r="H126" s="247">
        <v>2.7069999999999999</v>
      </c>
      <c r="I126" s="248"/>
      <c r="J126" s="249">
        <f>ROUND(I126*H126,2)</f>
        <v>0</v>
      </c>
      <c r="K126" s="245" t="s">
        <v>260</v>
      </c>
      <c r="L126" s="44"/>
      <c r="M126" s="250" t="s">
        <v>1</v>
      </c>
      <c r="N126" s="251" t="s">
        <v>39</v>
      </c>
      <c r="O126" s="91"/>
      <c r="P126" s="252">
        <f>O126*H126</f>
        <v>0</v>
      </c>
      <c r="Q126" s="252">
        <v>0</v>
      </c>
      <c r="R126" s="252">
        <f>Q126*H126</f>
        <v>0</v>
      </c>
      <c r="S126" s="252">
        <v>0</v>
      </c>
      <c r="T126" s="25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4" t="s">
        <v>170</v>
      </c>
      <c r="AT126" s="254" t="s">
        <v>161</v>
      </c>
      <c r="AU126" s="254" t="s">
        <v>83</v>
      </c>
      <c r="AY126" s="17" t="s">
        <v>158</v>
      </c>
      <c r="BE126" s="255">
        <f>IF(N126="základní",J126,0)</f>
        <v>0</v>
      </c>
      <c r="BF126" s="255">
        <f>IF(N126="snížená",J126,0)</f>
        <v>0</v>
      </c>
      <c r="BG126" s="255">
        <f>IF(N126="zákl. přenesená",J126,0)</f>
        <v>0</v>
      </c>
      <c r="BH126" s="255">
        <f>IF(N126="sníž. přenesená",J126,0)</f>
        <v>0</v>
      </c>
      <c r="BI126" s="255">
        <f>IF(N126="nulová",J126,0)</f>
        <v>0</v>
      </c>
      <c r="BJ126" s="17" t="s">
        <v>81</v>
      </c>
      <c r="BK126" s="255">
        <f>ROUND(I126*H126,2)</f>
        <v>0</v>
      </c>
      <c r="BL126" s="17" t="s">
        <v>170</v>
      </c>
      <c r="BM126" s="254" t="s">
        <v>1133</v>
      </c>
    </row>
    <row r="127" s="13" customFormat="1">
      <c r="A127" s="13"/>
      <c r="B127" s="256"/>
      <c r="C127" s="257"/>
      <c r="D127" s="258" t="s">
        <v>181</v>
      </c>
      <c r="E127" s="259" t="s">
        <v>1</v>
      </c>
      <c r="F127" s="260" t="s">
        <v>1134</v>
      </c>
      <c r="G127" s="257"/>
      <c r="H127" s="261">
        <v>2.7069999999999999</v>
      </c>
      <c r="I127" s="262"/>
      <c r="J127" s="257"/>
      <c r="K127" s="257"/>
      <c r="L127" s="263"/>
      <c r="M127" s="264"/>
      <c r="N127" s="265"/>
      <c r="O127" s="265"/>
      <c r="P127" s="265"/>
      <c r="Q127" s="265"/>
      <c r="R127" s="265"/>
      <c r="S127" s="265"/>
      <c r="T127" s="26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7" t="s">
        <v>181</v>
      </c>
      <c r="AU127" s="267" t="s">
        <v>83</v>
      </c>
      <c r="AV127" s="13" t="s">
        <v>83</v>
      </c>
      <c r="AW127" s="13" t="s">
        <v>31</v>
      </c>
      <c r="AX127" s="13" t="s">
        <v>81</v>
      </c>
      <c r="AY127" s="267" t="s">
        <v>158</v>
      </c>
    </row>
    <row r="128" s="12" customFormat="1" ht="22.8" customHeight="1">
      <c r="A128" s="12"/>
      <c r="B128" s="227"/>
      <c r="C128" s="228"/>
      <c r="D128" s="229" t="s">
        <v>73</v>
      </c>
      <c r="E128" s="241" t="s">
        <v>195</v>
      </c>
      <c r="F128" s="241" t="s">
        <v>1135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SUM(P129:P132)</f>
        <v>0</v>
      </c>
      <c r="Q128" s="235"/>
      <c r="R128" s="236">
        <f>SUM(R129:R132)</f>
        <v>0.033360000000000001</v>
      </c>
      <c r="S128" s="235"/>
      <c r="T128" s="237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81</v>
      </c>
      <c r="AY128" s="238" t="s">
        <v>158</v>
      </c>
      <c r="BK128" s="240">
        <f>SUM(BK129:BK132)</f>
        <v>0</v>
      </c>
    </row>
    <row r="129" s="2" customFormat="1" ht="21.75" customHeight="1">
      <c r="A129" s="38"/>
      <c r="B129" s="39"/>
      <c r="C129" s="243" t="s">
        <v>83</v>
      </c>
      <c r="D129" s="243" t="s">
        <v>161</v>
      </c>
      <c r="E129" s="244" t="s">
        <v>1136</v>
      </c>
      <c r="F129" s="245" t="s">
        <v>1137</v>
      </c>
      <c r="G129" s="246" t="s">
        <v>237</v>
      </c>
      <c r="H129" s="247">
        <v>3</v>
      </c>
      <c r="I129" s="248"/>
      <c r="J129" s="249">
        <f>ROUND(I129*H129,2)</f>
        <v>0</v>
      </c>
      <c r="K129" s="245" t="s">
        <v>260</v>
      </c>
      <c r="L129" s="44"/>
      <c r="M129" s="250" t="s">
        <v>1</v>
      </c>
      <c r="N129" s="251" t="s">
        <v>39</v>
      </c>
      <c r="O129" s="91"/>
      <c r="P129" s="252">
        <f>O129*H129</f>
        <v>0</v>
      </c>
      <c r="Q129" s="252">
        <v>0.0011199999999999999</v>
      </c>
      <c r="R129" s="252">
        <f>Q129*H129</f>
        <v>0.0033599999999999997</v>
      </c>
      <c r="S129" s="252">
        <v>0</v>
      </c>
      <c r="T129" s="25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4" t="s">
        <v>170</v>
      </c>
      <c r="AT129" s="254" t="s">
        <v>161</v>
      </c>
      <c r="AU129" s="254" t="s">
        <v>83</v>
      </c>
      <c r="AY129" s="17" t="s">
        <v>158</v>
      </c>
      <c r="BE129" s="255">
        <f>IF(N129="základní",J129,0)</f>
        <v>0</v>
      </c>
      <c r="BF129" s="255">
        <f>IF(N129="snížená",J129,0)</f>
        <v>0</v>
      </c>
      <c r="BG129" s="255">
        <f>IF(N129="zákl. přenesená",J129,0)</f>
        <v>0</v>
      </c>
      <c r="BH129" s="255">
        <f>IF(N129="sníž. přenesená",J129,0)</f>
        <v>0</v>
      </c>
      <c r="BI129" s="255">
        <f>IF(N129="nulová",J129,0)</f>
        <v>0</v>
      </c>
      <c r="BJ129" s="17" t="s">
        <v>81</v>
      </c>
      <c r="BK129" s="255">
        <f>ROUND(I129*H129,2)</f>
        <v>0</v>
      </c>
      <c r="BL129" s="17" t="s">
        <v>170</v>
      </c>
      <c r="BM129" s="254" t="s">
        <v>1138</v>
      </c>
    </row>
    <row r="130" s="13" customFormat="1">
      <c r="A130" s="13"/>
      <c r="B130" s="256"/>
      <c r="C130" s="257"/>
      <c r="D130" s="258" t="s">
        <v>181</v>
      </c>
      <c r="E130" s="259" t="s">
        <v>1</v>
      </c>
      <c r="F130" s="260" t="s">
        <v>1139</v>
      </c>
      <c r="G130" s="257"/>
      <c r="H130" s="261">
        <v>3</v>
      </c>
      <c r="I130" s="262"/>
      <c r="J130" s="257"/>
      <c r="K130" s="257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181</v>
      </c>
      <c r="AU130" s="267" t="s">
        <v>83</v>
      </c>
      <c r="AV130" s="13" t="s">
        <v>83</v>
      </c>
      <c r="AW130" s="13" t="s">
        <v>31</v>
      </c>
      <c r="AX130" s="13" t="s">
        <v>81</v>
      </c>
      <c r="AY130" s="267" t="s">
        <v>158</v>
      </c>
    </row>
    <row r="131" s="2" customFormat="1" ht="16.5" customHeight="1">
      <c r="A131" s="38"/>
      <c r="B131" s="39"/>
      <c r="C131" s="294" t="s">
        <v>177</v>
      </c>
      <c r="D131" s="294" t="s">
        <v>384</v>
      </c>
      <c r="E131" s="295" t="s">
        <v>1140</v>
      </c>
      <c r="F131" s="296" t="s">
        <v>1141</v>
      </c>
      <c r="G131" s="297" t="s">
        <v>237</v>
      </c>
      <c r="H131" s="298">
        <v>3</v>
      </c>
      <c r="I131" s="299"/>
      <c r="J131" s="300">
        <f>ROUND(I131*H131,2)</f>
        <v>0</v>
      </c>
      <c r="K131" s="296" t="s">
        <v>1</v>
      </c>
      <c r="L131" s="301"/>
      <c r="M131" s="302" t="s">
        <v>1</v>
      </c>
      <c r="N131" s="303" t="s">
        <v>39</v>
      </c>
      <c r="O131" s="91"/>
      <c r="P131" s="252">
        <f>O131*H131</f>
        <v>0</v>
      </c>
      <c r="Q131" s="252">
        <v>0.01</v>
      </c>
      <c r="R131" s="252">
        <f>Q131*H131</f>
        <v>0.029999999999999999</v>
      </c>
      <c r="S131" s="252">
        <v>0</v>
      </c>
      <c r="T131" s="25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4" t="s">
        <v>190</v>
      </c>
      <c r="AT131" s="254" t="s">
        <v>384</v>
      </c>
      <c r="AU131" s="254" t="s">
        <v>83</v>
      </c>
      <c r="AY131" s="17" t="s">
        <v>158</v>
      </c>
      <c r="BE131" s="255">
        <f>IF(N131="základní",J131,0)</f>
        <v>0</v>
      </c>
      <c r="BF131" s="255">
        <f>IF(N131="snížená",J131,0)</f>
        <v>0</v>
      </c>
      <c r="BG131" s="255">
        <f>IF(N131="zákl. přenesená",J131,0)</f>
        <v>0</v>
      </c>
      <c r="BH131" s="255">
        <f>IF(N131="sníž. přenesená",J131,0)</f>
        <v>0</v>
      </c>
      <c r="BI131" s="255">
        <f>IF(N131="nulová",J131,0)</f>
        <v>0</v>
      </c>
      <c r="BJ131" s="17" t="s">
        <v>81</v>
      </c>
      <c r="BK131" s="255">
        <f>ROUND(I131*H131,2)</f>
        <v>0</v>
      </c>
      <c r="BL131" s="17" t="s">
        <v>170</v>
      </c>
      <c r="BM131" s="254" t="s">
        <v>1142</v>
      </c>
    </row>
    <row r="132" s="13" customFormat="1">
      <c r="A132" s="13"/>
      <c r="B132" s="256"/>
      <c r="C132" s="257"/>
      <c r="D132" s="258" t="s">
        <v>181</v>
      </c>
      <c r="E132" s="259" t="s">
        <v>1</v>
      </c>
      <c r="F132" s="260" t="s">
        <v>1143</v>
      </c>
      <c r="G132" s="257"/>
      <c r="H132" s="261">
        <v>3</v>
      </c>
      <c r="I132" s="262"/>
      <c r="J132" s="257"/>
      <c r="K132" s="257"/>
      <c r="L132" s="263"/>
      <c r="M132" s="304"/>
      <c r="N132" s="305"/>
      <c r="O132" s="305"/>
      <c r="P132" s="305"/>
      <c r="Q132" s="305"/>
      <c r="R132" s="305"/>
      <c r="S132" s="305"/>
      <c r="T132" s="30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181</v>
      </c>
      <c r="AU132" s="267" t="s">
        <v>83</v>
      </c>
      <c r="AV132" s="13" t="s">
        <v>83</v>
      </c>
      <c r="AW132" s="13" t="s">
        <v>31</v>
      </c>
      <c r="AX132" s="13" t="s">
        <v>81</v>
      </c>
      <c r="AY132" s="267" t="s">
        <v>158</v>
      </c>
    </row>
    <row r="133" s="2" customFormat="1" ht="6.96" customHeight="1">
      <c r="A133" s="38"/>
      <c r="B133" s="66"/>
      <c r="C133" s="67"/>
      <c r="D133" s="67"/>
      <c r="E133" s="67"/>
      <c r="F133" s="67"/>
      <c r="G133" s="67"/>
      <c r="H133" s="67"/>
      <c r="I133" s="192"/>
      <c r="J133" s="67"/>
      <c r="K133" s="67"/>
      <c r="L133" s="44"/>
      <c r="M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</sheetData>
  <sheetProtection sheet="1" autoFilter="0" formatColumns="0" formatRows="0" objects="1" scenarios="1" spinCount="100000" saltValue="m/7FnCt/Da54AeW/dAJPxXC50PLhNdMmMD9niMchv3HV9Puu2vCJ9suvGTAzJbMcxmgL1/Spwx7abRUKb5tclg==" hashValue="+YbHMuFrUgtGrUiD0uy48Ih7FYn3qV7GpUVA31SuIJIvwYYwptF1yiHDWQf9Ii68VQT/BK1wJT6p01Am+JS9iA==" algorithmName="SHA-512" password="CC35"/>
  <autoFilter ref="C122:K13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1144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ROUND(J129,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ROUND((SUM(BE129:BE279)),  2)</f>
        <v>0</v>
      </c>
      <c r="G35" s="38"/>
      <c r="H35" s="38"/>
      <c r="I35" s="171">
        <v>0.20999999999999999</v>
      </c>
      <c r="J35" s="170">
        <f>ROUND(((SUM(BE129:BE279))*I35),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ROUND((SUM(BF129:BF279)),  2)</f>
        <v>0</v>
      </c>
      <c r="G36" s="38"/>
      <c r="H36" s="38"/>
      <c r="I36" s="171">
        <v>0.14999999999999999</v>
      </c>
      <c r="J36" s="170">
        <f>ROUND(((SUM(BF129:BF279))*I36),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ROUND((SUM(BG129:BG279)),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ROUND((SUM(BH129:BH279)),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ROUND((SUM(BI129:BI279)),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1144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231 - SO 231 - Opěrná zeď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897</v>
      </c>
      <c r="E101" s="211"/>
      <c r="F101" s="211"/>
      <c r="G101" s="211"/>
      <c r="H101" s="211"/>
      <c r="I101" s="212"/>
      <c r="J101" s="213">
        <f>J180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209"/>
      <c r="C102" s="133"/>
      <c r="D102" s="210" t="s">
        <v>898</v>
      </c>
      <c r="E102" s="211"/>
      <c r="F102" s="211"/>
      <c r="G102" s="211"/>
      <c r="H102" s="211"/>
      <c r="I102" s="212"/>
      <c r="J102" s="213">
        <f>J212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1130</v>
      </c>
      <c r="E103" s="211"/>
      <c r="F103" s="211"/>
      <c r="G103" s="211"/>
      <c r="H103" s="211"/>
      <c r="I103" s="212"/>
      <c r="J103" s="213">
        <f>J222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248</v>
      </c>
      <c r="E104" s="211"/>
      <c r="F104" s="211"/>
      <c r="G104" s="211"/>
      <c r="H104" s="211"/>
      <c r="I104" s="212"/>
      <c r="J104" s="213">
        <f>J241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249</v>
      </c>
      <c r="E105" s="211"/>
      <c r="F105" s="211"/>
      <c r="G105" s="211"/>
      <c r="H105" s="211"/>
      <c r="I105" s="212"/>
      <c r="J105" s="213">
        <f>J247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899</v>
      </c>
      <c r="E106" s="205"/>
      <c r="F106" s="205"/>
      <c r="G106" s="205"/>
      <c r="H106" s="205"/>
      <c r="I106" s="206"/>
      <c r="J106" s="207">
        <f>J249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1145</v>
      </c>
      <c r="E107" s="211"/>
      <c r="F107" s="211"/>
      <c r="G107" s="211"/>
      <c r="H107" s="211"/>
      <c r="I107" s="212"/>
      <c r="J107" s="213">
        <f>J250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142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3.25" customHeight="1">
      <c r="A117" s="38"/>
      <c r="B117" s="39"/>
      <c r="C117" s="40"/>
      <c r="D117" s="40"/>
      <c r="E117" s="196" t="str">
        <f>E7</f>
        <v>Na Slupi, Jaromírova, Křesomyslova, Praha 4, č. akce 999066/3, úsek most ČD - Bělehradská, 3. etapa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196" t="s">
        <v>1144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E11</f>
        <v>SO 231 - SO 231 - Opěrná zeď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21</v>
      </c>
      <c r="D123" s="40"/>
      <c r="E123" s="40"/>
      <c r="F123" s="27" t="str">
        <f>F14</f>
        <v xml:space="preserve"> </v>
      </c>
      <c r="G123" s="40"/>
      <c r="H123" s="40"/>
      <c r="I123" s="156" t="s">
        <v>23</v>
      </c>
      <c r="J123" s="79" t="str">
        <f>IF(J14="","",J14)</f>
        <v>26. 8. 2019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25</v>
      </c>
      <c r="D125" s="40"/>
      <c r="E125" s="40"/>
      <c r="F125" s="27" t="str">
        <f>E17</f>
        <v xml:space="preserve"> </v>
      </c>
      <c r="G125" s="40"/>
      <c r="H125" s="40"/>
      <c r="I125" s="156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32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15"/>
      <c r="B128" s="216"/>
      <c r="C128" s="217" t="s">
        <v>143</v>
      </c>
      <c r="D128" s="218" t="s">
        <v>59</v>
      </c>
      <c r="E128" s="218" t="s">
        <v>55</v>
      </c>
      <c r="F128" s="218" t="s">
        <v>56</v>
      </c>
      <c r="G128" s="218" t="s">
        <v>144</v>
      </c>
      <c r="H128" s="218" t="s">
        <v>145</v>
      </c>
      <c r="I128" s="219" t="s">
        <v>146</v>
      </c>
      <c r="J128" s="218" t="s">
        <v>133</v>
      </c>
      <c r="K128" s="220" t="s">
        <v>147</v>
      </c>
      <c r="L128" s="221"/>
      <c r="M128" s="100" t="s">
        <v>1</v>
      </c>
      <c r="N128" s="101" t="s">
        <v>38</v>
      </c>
      <c r="O128" s="101" t="s">
        <v>148</v>
      </c>
      <c r="P128" s="101" t="s">
        <v>149</v>
      </c>
      <c r="Q128" s="101" t="s">
        <v>150</v>
      </c>
      <c r="R128" s="101" t="s">
        <v>151</v>
      </c>
      <c r="S128" s="101" t="s">
        <v>152</v>
      </c>
      <c r="T128" s="102" t="s">
        <v>153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="2" customFormat="1" ht="22.8" customHeight="1">
      <c r="A129" s="38"/>
      <c r="B129" s="39"/>
      <c r="C129" s="107" t="s">
        <v>154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P130+P249</f>
        <v>0</v>
      </c>
      <c r="Q129" s="104"/>
      <c r="R129" s="224">
        <f>R130+R249</f>
        <v>118.40699977000001</v>
      </c>
      <c r="S129" s="104"/>
      <c r="T129" s="225">
        <f>T130+T249</f>
        <v>1.7009999999999999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135</v>
      </c>
      <c r="BK129" s="226">
        <f>BK130+BK249</f>
        <v>0</v>
      </c>
    </row>
    <row r="130" s="12" customFormat="1" ht="25.92" customHeight="1">
      <c r="A130" s="12"/>
      <c r="B130" s="227"/>
      <c r="C130" s="228"/>
      <c r="D130" s="229" t="s">
        <v>73</v>
      </c>
      <c r="E130" s="230" t="s">
        <v>250</v>
      </c>
      <c r="F130" s="230" t="s">
        <v>251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P131+P180+P212+P222+P241+P247</f>
        <v>0</v>
      </c>
      <c r="Q130" s="235"/>
      <c r="R130" s="236">
        <f>R131+R180+R212+R222+R241+R247</f>
        <v>117.93101801000002</v>
      </c>
      <c r="S130" s="235"/>
      <c r="T130" s="237">
        <f>T131+T180+T212+T222+T241+T247</f>
        <v>1.7009999999999999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81</v>
      </c>
      <c r="AT130" s="239" t="s">
        <v>73</v>
      </c>
      <c r="AU130" s="239" t="s">
        <v>74</v>
      </c>
      <c r="AY130" s="238" t="s">
        <v>158</v>
      </c>
      <c r="BK130" s="240">
        <f>BK131+BK180+BK212+BK222+BK241+BK247</f>
        <v>0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SUM(P132:P179)</f>
        <v>0</v>
      </c>
      <c r="Q131" s="235"/>
      <c r="R131" s="236">
        <f>SUM(R132:R179)</f>
        <v>76.115199000000004</v>
      </c>
      <c r="S131" s="235"/>
      <c r="T131" s="237">
        <f>SUM(T132:T179)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SUM(BK132:BK179)</f>
        <v>0</v>
      </c>
    </row>
    <row r="132" s="2" customFormat="1" ht="21.75" customHeight="1">
      <c r="A132" s="38"/>
      <c r="B132" s="39"/>
      <c r="C132" s="243" t="s">
        <v>81</v>
      </c>
      <c r="D132" s="243" t="s">
        <v>161</v>
      </c>
      <c r="E132" s="244" t="s">
        <v>1146</v>
      </c>
      <c r="F132" s="245" t="s">
        <v>1147</v>
      </c>
      <c r="G132" s="246" t="s">
        <v>259</v>
      </c>
      <c r="H132" s="247">
        <v>63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1148</v>
      </c>
    </row>
    <row r="133" s="2" customFormat="1" ht="21.75" customHeight="1">
      <c r="A133" s="38"/>
      <c r="B133" s="39"/>
      <c r="C133" s="243" t="s">
        <v>83</v>
      </c>
      <c r="D133" s="243" t="s">
        <v>161</v>
      </c>
      <c r="E133" s="244" t="s">
        <v>1149</v>
      </c>
      <c r="F133" s="245" t="s">
        <v>1150</v>
      </c>
      <c r="G133" s="246" t="s">
        <v>294</v>
      </c>
      <c r="H133" s="247">
        <v>99.664000000000001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1151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1152</v>
      </c>
      <c r="G134" s="257"/>
      <c r="H134" s="261">
        <v>65.494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74</v>
      </c>
      <c r="AY134" s="267" t="s">
        <v>158</v>
      </c>
    </row>
    <row r="135" s="13" customFormat="1">
      <c r="A135" s="13"/>
      <c r="B135" s="256"/>
      <c r="C135" s="257"/>
      <c r="D135" s="258" t="s">
        <v>181</v>
      </c>
      <c r="E135" s="259" t="s">
        <v>1</v>
      </c>
      <c r="F135" s="260" t="s">
        <v>1153</v>
      </c>
      <c r="G135" s="257"/>
      <c r="H135" s="261">
        <v>34.170000000000002</v>
      </c>
      <c r="I135" s="262"/>
      <c r="J135" s="257"/>
      <c r="K135" s="257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181</v>
      </c>
      <c r="AU135" s="267" t="s">
        <v>83</v>
      </c>
      <c r="AV135" s="13" t="s">
        <v>83</v>
      </c>
      <c r="AW135" s="13" t="s">
        <v>31</v>
      </c>
      <c r="AX135" s="13" t="s">
        <v>74</v>
      </c>
      <c r="AY135" s="267" t="s">
        <v>158</v>
      </c>
    </row>
    <row r="136" s="15" customFormat="1">
      <c r="A136" s="15"/>
      <c r="B136" s="283"/>
      <c r="C136" s="284"/>
      <c r="D136" s="258" t="s">
        <v>181</v>
      </c>
      <c r="E136" s="285" t="s">
        <v>1</v>
      </c>
      <c r="F136" s="286" t="s">
        <v>269</v>
      </c>
      <c r="G136" s="284"/>
      <c r="H136" s="287">
        <v>99.664000000000001</v>
      </c>
      <c r="I136" s="288"/>
      <c r="J136" s="284"/>
      <c r="K136" s="284"/>
      <c r="L136" s="289"/>
      <c r="M136" s="290"/>
      <c r="N136" s="291"/>
      <c r="O136" s="291"/>
      <c r="P136" s="291"/>
      <c r="Q136" s="291"/>
      <c r="R136" s="291"/>
      <c r="S136" s="291"/>
      <c r="T136" s="29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93" t="s">
        <v>181</v>
      </c>
      <c r="AU136" s="293" t="s">
        <v>83</v>
      </c>
      <c r="AV136" s="15" t="s">
        <v>170</v>
      </c>
      <c r="AW136" s="15" t="s">
        <v>31</v>
      </c>
      <c r="AX136" s="15" t="s">
        <v>81</v>
      </c>
      <c r="AY136" s="293" t="s">
        <v>158</v>
      </c>
    </row>
    <row r="137" s="2" customFormat="1" ht="21.75" customHeight="1">
      <c r="A137" s="38"/>
      <c r="B137" s="39"/>
      <c r="C137" s="243" t="s">
        <v>177</v>
      </c>
      <c r="D137" s="243" t="s">
        <v>161</v>
      </c>
      <c r="E137" s="244" t="s">
        <v>1154</v>
      </c>
      <c r="F137" s="245" t="s">
        <v>1155</v>
      </c>
      <c r="G137" s="246" t="s">
        <v>294</v>
      </c>
      <c r="H137" s="247">
        <v>29.899000000000001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</v>
      </c>
      <c r="T137" s="25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170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170</v>
      </c>
      <c r="BM137" s="254" t="s">
        <v>1156</v>
      </c>
    </row>
    <row r="138" s="13" customFormat="1">
      <c r="A138" s="13"/>
      <c r="B138" s="256"/>
      <c r="C138" s="257"/>
      <c r="D138" s="258" t="s">
        <v>181</v>
      </c>
      <c r="E138" s="259" t="s">
        <v>1</v>
      </c>
      <c r="F138" s="260" t="s">
        <v>1157</v>
      </c>
      <c r="G138" s="257"/>
      <c r="H138" s="261">
        <v>29.899000000000001</v>
      </c>
      <c r="I138" s="262"/>
      <c r="J138" s="257"/>
      <c r="K138" s="257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181</v>
      </c>
      <c r="AU138" s="267" t="s">
        <v>83</v>
      </c>
      <c r="AV138" s="13" t="s">
        <v>83</v>
      </c>
      <c r="AW138" s="13" t="s">
        <v>31</v>
      </c>
      <c r="AX138" s="13" t="s">
        <v>81</v>
      </c>
      <c r="AY138" s="267" t="s">
        <v>158</v>
      </c>
    </row>
    <row r="139" s="2" customFormat="1" ht="21.75" customHeight="1">
      <c r="A139" s="38"/>
      <c r="B139" s="39"/>
      <c r="C139" s="243" t="s">
        <v>170</v>
      </c>
      <c r="D139" s="243" t="s">
        <v>161</v>
      </c>
      <c r="E139" s="244" t="s">
        <v>1158</v>
      </c>
      <c r="F139" s="245" t="s">
        <v>1159</v>
      </c>
      <c r="G139" s="246" t="s">
        <v>294</v>
      </c>
      <c r="H139" s="247">
        <v>0.76500000000000001</v>
      </c>
      <c r="I139" s="248"/>
      <c r="J139" s="249">
        <f>ROUND(I139*H139,2)</f>
        <v>0</v>
      </c>
      <c r="K139" s="245" t="s">
        <v>260</v>
      </c>
      <c r="L139" s="44"/>
      <c r="M139" s="250" t="s">
        <v>1</v>
      </c>
      <c r="N139" s="251" t="s">
        <v>39</v>
      </c>
      <c r="O139" s="91"/>
      <c r="P139" s="252">
        <f>O139*H139</f>
        <v>0</v>
      </c>
      <c r="Q139" s="252">
        <v>0</v>
      </c>
      <c r="R139" s="252">
        <f>Q139*H139</f>
        <v>0</v>
      </c>
      <c r="S139" s="252">
        <v>0</v>
      </c>
      <c r="T139" s="25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4" t="s">
        <v>170</v>
      </c>
      <c r="AT139" s="254" t="s">
        <v>161</v>
      </c>
      <c r="AU139" s="254" t="s">
        <v>83</v>
      </c>
      <c r="AY139" s="17" t="s">
        <v>158</v>
      </c>
      <c r="BE139" s="255">
        <f>IF(N139="základní",J139,0)</f>
        <v>0</v>
      </c>
      <c r="BF139" s="255">
        <f>IF(N139="snížená",J139,0)</f>
        <v>0</v>
      </c>
      <c r="BG139" s="255">
        <f>IF(N139="zákl. přenesená",J139,0)</f>
        <v>0</v>
      </c>
      <c r="BH139" s="255">
        <f>IF(N139="sníž. přenesená",J139,0)</f>
        <v>0</v>
      </c>
      <c r="BI139" s="255">
        <f>IF(N139="nulová",J139,0)</f>
        <v>0</v>
      </c>
      <c r="BJ139" s="17" t="s">
        <v>81</v>
      </c>
      <c r="BK139" s="255">
        <f>ROUND(I139*H139,2)</f>
        <v>0</v>
      </c>
      <c r="BL139" s="17" t="s">
        <v>170</v>
      </c>
      <c r="BM139" s="254" t="s">
        <v>1160</v>
      </c>
    </row>
    <row r="140" s="14" customFormat="1">
      <c r="A140" s="14"/>
      <c r="B140" s="268"/>
      <c r="C140" s="269"/>
      <c r="D140" s="258" t="s">
        <v>181</v>
      </c>
      <c r="E140" s="270" t="s">
        <v>1</v>
      </c>
      <c r="F140" s="271" t="s">
        <v>1161</v>
      </c>
      <c r="G140" s="269"/>
      <c r="H140" s="270" t="s">
        <v>1</v>
      </c>
      <c r="I140" s="272"/>
      <c r="J140" s="269"/>
      <c r="K140" s="269"/>
      <c r="L140" s="273"/>
      <c r="M140" s="274"/>
      <c r="N140" s="275"/>
      <c r="O140" s="275"/>
      <c r="P140" s="275"/>
      <c r="Q140" s="275"/>
      <c r="R140" s="275"/>
      <c r="S140" s="275"/>
      <c r="T140" s="27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7" t="s">
        <v>181</v>
      </c>
      <c r="AU140" s="277" t="s">
        <v>83</v>
      </c>
      <c r="AV140" s="14" t="s">
        <v>81</v>
      </c>
      <c r="AW140" s="14" t="s">
        <v>31</v>
      </c>
      <c r="AX140" s="14" t="s">
        <v>74</v>
      </c>
      <c r="AY140" s="277" t="s">
        <v>158</v>
      </c>
    </row>
    <row r="141" s="13" customFormat="1">
      <c r="A141" s="13"/>
      <c r="B141" s="256"/>
      <c r="C141" s="257"/>
      <c r="D141" s="258" t="s">
        <v>181</v>
      </c>
      <c r="E141" s="259" t="s">
        <v>1</v>
      </c>
      <c r="F141" s="260" t="s">
        <v>1162</v>
      </c>
      <c r="G141" s="257"/>
      <c r="H141" s="261">
        <v>0.76500000000000001</v>
      </c>
      <c r="I141" s="262"/>
      <c r="J141" s="257"/>
      <c r="K141" s="257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181</v>
      </c>
      <c r="AU141" s="267" t="s">
        <v>83</v>
      </c>
      <c r="AV141" s="13" t="s">
        <v>83</v>
      </c>
      <c r="AW141" s="13" t="s">
        <v>31</v>
      </c>
      <c r="AX141" s="13" t="s">
        <v>81</v>
      </c>
      <c r="AY141" s="267" t="s">
        <v>158</v>
      </c>
    </row>
    <row r="142" s="2" customFormat="1" ht="21.75" customHeight="1">
      <c r="A142" s="38"/>
      <c r="B142" s="39"/>
      <c r="C142" s="243" t="s">
        <v>157</v>
      </c>
      <c r="D142" s="243" t="s">
        <v>161</v>
      </c>
      <c r="E142" s="244" t="s">
        <v>1163</v>
      </c>
      <c r="F142" s="245" t="s">
        <v>1164</v>
      </c>
      <c r="G142" s="246" t="s">
        <v>294</v>
      </c>
      <c r="H142" s="247">
        <v>0.23000000000000001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1165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1166</v>
      </c>
      <c r="G143" s="257"/>
      <c r="H143" s="261">
        <v>0.23000000000000001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16.5" customHeight="1">
      <c r="A144" s="38"/>
      <c r="B144" s="39"/>
      <c r="C144" s="243" t="s">
        <v>182</v>
      </c>
      <c r="D144" s="243" t="s">
        <v>161</v>
      </c>
      <c r="E144" s="244" t="s">
        <v>1167</v>
      </c>
      <c r="F144" s="245" t="s">
        <v>1168</v>
      </c>
      <c r="G144" s="246" t="s">
        <v>259</v>
      </c>
      <c r="H144" s="247">
        <v>2.2999999999999998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0.00069999999999999999</v>
      </c>
      <c r="R144" s="252">
        <f>Q144*H144</f>
        <v>0.0016099999999999999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1169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1170</v>
      </c>
      <c r="G145" s="257"/>
      <c r="H145" s="261">
        <v>2.2999999999999998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81</v>
      </c>
      <c r="AY145" s="267" t="s">
        <v>158</v>
      </c>
    </row>
    <row r="146" s="2" customFormat="1" ht="16.5" customHeight="1">
      <c r="A146" s="38"/>
      <c r="B146" s="39"/>
      <c r="C146" s="243" t="s">
        <v>186</v>
      </c>
      <c r="D146" s="243" t="s">
        <v>161</v>
      </c>
      <c r="E146" s="244" t="s">
        <v>1171</v>
      </c>
      <c r="F146" s="245" t="s">
        <v>1172</v>
      </c>
      <c r="G146" s="246" t="s">
        <v>259</v>
      </c>
      <c r="H146" s="247">
        <v>2.2999999999999998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1173</v>
      </c>
    </row>
    <row r="147" s="2" customFormat="1" ht="21.75" customHeight="1">
      <c r="A147" s="38"/>
      <c r="B147" s="39"/>
      <c r="C147" s="243" t="s">
        <v>190</v>
      </c>
      <c r="D147" s="243" t="s">
        <v>161</v>
      </c>
      <c r="E147" s="244" t="s">
        <v>1174</v>
      </c>
      <c r="F147" s="245" t="s">
        <v>1175</v>
      </c>
      <c r="G147" s="246" t="s">
        <v>259</v>
      </c>
      <c r="H147" s="247">
        <v>63</v>
      </c>
      <c r="I147" s="248"/>
      <c r="J147" s="249">
        <f>ROUND(I147*H147,2)</f>
        <v>0</v>
      </c>
      <c r="K147" s="245" t="s">
        <v>260</v>
      </c>
      <c r="L147" s="44"/>
      <c r="M147" s="250" t="s">
        <v>1</v>
      </c>
      <c r="N147" s="251" t="s">
        <v>39</v>
      </c>
      <c r="O147" s="91"/>
      <c r="P147" s="252">
        <f>O147*H147</f>
        <v>0</v>
      </c>
      <c r="Q147" s="252">
        <v>0.00013999999999999999</v>
      </c>
      <c r="R147" s="252">
        <f>Q147*H147</f>
        <v>0.0088199999999999997</v>
      </c>
      <c r="S147" s="252">
        <v>0</v>
      </c>
      <c r="T147" s="25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4" t="s">
        <v>170</v>
      </c>
      <c r="AT147" s="254" t="s">
        <v>161</v>
      </c>
      <c r="AU147" s="254" t="s">
        <v>83</v>
      </c>
      <c r="AY147" s="17" t="s">
        <v>158</v>
      </c>
      <c r="BE147" s="255">
        <f>IF(N147="základní",J147,0)</f>
        <v>0</v>
      </c>
      <c r="BF147" s="255">
        <f>IF(N147="snížená",J147,0)</f>
        <v>0</v>
      </c>
      <c r="BG147" s="255">
        <f>IF(N147="zákl. přenesená",J147,0)</f>
        <v>0</v>
      </c>
      <c r="BH147" s="255">
        <f>IF(N147="sníž. přenesená",J147,0)</f>
        <v>0</v>
      </c>
      <c r="BI147" s="255">
        <f>IF(N147="nulová",J147,0)</f>
        <v>0</v>
      </c>
      <c r="BJ147" s="17" t="s">
        <v>81</v>
      </c>
      <c r="BK147" s="255">
        <f>ROUND(I147*H147,2)</f>
        <v>0</v>
      </c>
      <c r="BL147" s="17" t="s">
        <v>170</v>
      </c>
      <c r="BM147" s="254" t="s">
        <v>1176</v>
      </c>
    </row>
    <row r="148" s="14" customFormat="1">
      <c r="A148" s="14"/>
      <c r="B148" s="268"/>
      <c r="C148" s="269"/>
      <c r="D148" s="258" t="s">
        <v>181</v>
      </c>
      <c r="E148" s="270" t="s">
        <v>1</v>
      </c>
      <c r="F148" s="271" t="s">
        <v>1177</v>
      </c>
      <c r="G148" s="269"/>
      <c r="H148" s="270" t="s">
        <v>1</v>
      </c>
      <c r="I148" s="272"/>
      <c r="J148" s="269"/>
      <c r="K148" s="269"/>
      <c r="L148" s="273"/>
      <c r="M148" s="274"/>
      <c r="N148" s="275"/>
      <c r="O148" s="275"/>
      <c r="P148" s="275"/>
      <c r="Q148" s="275"/>
      <c r="R148" s="275"/>
      <c r="S148" s="275"/>
      <c r="T148" s="27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7" t="s">
        <v>181</v>
      </c>
      <c r="AU148" s="277" t="s">
        <v>83</v>
      </c>
      <c r="AV148" s="14" t="s">
        <v>81</v>
      </c>
      <c r="AW148" s="14" t="s">
        <v>31</v>
      </c>
      <c r="AX148" s="14" t="s">
        <v>74</v>
      </c>
      <c r="AY148" s="277" t="s">
        <v>158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1178</v>
      </c>
      <c r="G149" s="257"/>
      <c r="H149" s="261">
        <v>63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16.5" customHeight="1">
      <c r="A150" s="38"/>
      <c r="B150" s="39"/>
      <c r="C150" s="294" t="s">
        <v>195</v>
      </c>
      <c r="D150" s="294" t="s">
        <v>384</v>
      </c>
      <c r="E150" s="295" t="s">
        <v>1179</v>
      </c>
      <c r="F150" s="296" t="s">
        <v>1180</v>
      </c>
      <c r="G150" s="297" t="s">
        <v>259</v>
      </c>
      <c r="H150" s="298">
        <v>72.450000000000003</v>
      </c>
      <c r="I150" s="299"/>
      <c r="J150" s="300">
        <f>ROUND(I150*H150,2)</f>
        <v>0</v>
      </c>
      <c r="K150" s="296" t="s">
        <v>1</v>
      </c>
      <c r="L150" s="301"/>
      <c r="M150" s="302" t="s">
        <v>1</v>
      </c>
      <c r="N150" s="303" t="s">
        <v>39</v>
      </c>
      <c r="O150" s="91"/>
      <c r="P150" s="252">
        <f>O150*H150</f>
        <v>0</v>
      </c>
      <c r="Q150" s="252">
        <v>0.00032000000000000003</v>
      </c>
      <c r="R150" s="252">
        <f>Q150*H150</f>
        <v>0.023184000000000003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190</v>
      </c>
      <c r="AT150" s="254" t="s">
        <v>384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170</v>
      </c>
      <c r="BM150" s="254" t="s">
        <v>1181</v>
      </c>
    </row>
    <row r="151" s="13" customFormat="1">
      <c r="A151" s="13"/>
      <c r="B151" s="256"/>
      <c r="C151" s="257"/>
      <c r="D151" s="258" t="s">
        <v>181</v>
      </c>
      <c r="E151" s="257"/>
      <c r="F151" s="260" t="s">
        <v>1182</v>
      </c>
      <c r="G151" s="257"/>
      <c r="H151" s="261">
        <v>72.450000000000003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4</v>
      </c>
      <c r="AX151" s="13" t="s">
        <v>81</v>
      </c>
      <c r="AY151" s="267" t="s">
        <v>158</v>
      </c>
    </row>
    <row r="152" s="2" customFormat="1" ht="16.5" customHeight="1">
      <c r="A152" s="38"/>
      <c r="B152" s="39"/>
      <c r="C152" s="243" t="s">
        <v>201</v>
      </c>
      <c r="D152" s="243" t="s">
        <v>161</v>
      </c>
      <c r="E152" s="244" t="s">
        <v>354</v>
      </c>
      <c r="F152" s="245" t="s">
        <v>355</v>
      </c>
      <c r="G152" s="246" t="s">
        <v>294</v>
      </c>
      <c r="H152" s="247">
        <v>100.429</v>
      </c>
      <c r="I152" s="248"/>
      <c r="J152" s="249">
        <f>ROUND(I152*H152,2)</f>
        <v>0</v>
      </c>
      <c r="K152" s="245" t="s">
        <v>1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170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170</v>
      </c>
      <c r="BM152" s="254" t="s">
        <v>1183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1184</v>
      </c>
      <c r="G153" s="257"/>
      <c r="H153" s="261">
        <v>100.429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81</v>
      </c>
      <c r="AY153" s="267" t="s">
        <v>158</v>
      </c>
    </row>
    <row r="154" s="2" customFormat="1" ht="21.75" customHeight="1">
      <c r="A154" s="38"/>
      <c r="B154" s="39"/>
      <c r="C154" s="243" t="s">
        <v>206</v>
      </c>
      <c r="D154" s="243" t="s">
        <v>161</v>
      </c>
      <c r="E154" s="244" t="s">
        <v>358</v>
      </c>
      <c r="F154" s="245" t="s">
        <v>359</v>
      </c>
      <c r="G154" s="246" t="s">
        <v>294</v>
      </c>
      <c r="H154" s="247">
        <v>100.429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170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170</v>
      </c>
      <c r="BM154" s="254" t="s">
        <v>1185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1184</v>
      </c>
      <c r="G155" s="257"/>
      <c r="H155" s="261">
        <v>100.429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2" customFormat="1" ht="21.75" customHeight="1">
      <c r="A156" s="38"/>
      <c r="B156" s="39"/>
      <c r="C156" s="243" t="s">
        <v>212</v>
      </c>
      <c r="D156" s="243" t="s">
        <v>161</v>
      </c>
      <c r="E156" s="244" t="s">
        <v>369</v>
      </c>
      <c r="F156" s="245" t="s">
        <v>370</v>
      </c>
      <c r="G156" s="246" t="s">
        <v>294</v>
      </c>
      <c r="H156" s="247">
        <v>2008.5799999999999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170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170</v>
      </c>
      <c r="BM156" s="254" t="s">
        <v>1186</v>
      </c>
    </row>
    <row r="157" s="14" customFormat="1">
      <c r="A157" s="14"/>
      <c r="B157" s="268"/>
      <c r="C157" s="269"/>
      <c r="D157" s="258" t="s">
        <v>181</v>
      </c>
      <c r="E157" s="270" t="s">
        <v>1</v>
      </c>
      <c r="F157" s="271" t="s">
        <v>1187</v>
      </c>
      <c r="G157" s="269"/>
      <c r="H157" s="270" t="s">
        <v>1</v>
      </c>
      <c r="I157" s="272"/>
      <c r="J157" s="269"/>
      <c r="K157" s="269"/>
      <c r="L157" s="273"/>
      <c r="M157" s="274"/>
      <c r="N157" s="275"/>
      <c r="O157" s="275"/>
      <c r="P157" s="275"/>
      <c r="Q157" s="275"/>
      <c r="R157" s="275"/>
      <c r="S157" s="275"/>
      <c r="T157" s="276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7" t="s">
        <v>181</v>
      </c>
      <c r="AU157" s="277" t="s">
        <v>83</v>
      </c>
      <c r="AV157" s="14" t="s">
        <v>81</v>
      </c>
      <c r="AW157" s="14" t="s">
        <v>31</v>
      </c>
      <c r="AX157" s="14" t="s">
        <v>74</v>
      </c>
      <c r="AY157" s="277" t="s">
        <v>158</v>
      </c>
    </row>
    <row r="158" s="13" customFormat="1">
      <c r="A158" s="13"/>
      <c r="B158" s="256"/>
      <c r="C158" s="257"/>
      <c r="D158" s="258" t="s">
        <v>181</v>
      </c>
      <c r="E158" s="259" t="s">
        <v>1</v>
      </c>
      <c r="F158" s="260" t="s">
        <v>1188</v>
      </c>
      <c r="G158" s="257"/>
      <c r="H158" s="261">
        <v>2008.5799999999999</v>
      </c>
      <c r="I158" s="262"/>
      <c r="J158" s="257"/>
      <c r="K158" s="257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181</v>
      </c>
      <c r="AU158" s="267" t="s">
        <v>83</v>
      </c>
      <c r="AV158" s="13" t="s">
        <v>83</v>
      </c>
      <c r="AW158" s="13" t="s">
        <v>31</v>
      </c>
      <c r="AX158" s="13" t="s">
        <v>81</v>
      </c>
      <c r="AY158" s="267" t="s">
        <v>158</v>
      </c>
    </row>
    <row r="159" s="2" customFormat="1" ht="16.5" customHeight="1">
      <c r="A159" s="38"/>
      <c r="B159" s="39"/>
      <c r="C159" s="243" t="s">
        <v>215</v>
      </c>
      <c r="D159" s="243" t="s">
        <v>161</v>
      </c>
      <c r="E159" s="244" t="s">
        <v>391</v>
      </c>
      <c r="F159" s="245" t="s">
        <v>392</v>
      </c>
      <c r="G159" s="246" t="s">
        <v>294</v>
      </c>
      <c r="H159" s="247">
        <v>100.429</v>
      </c>
      <c r="I159" s="248"/>
      <c r="J159" s="249">
        <f>ROUND(I159*H159,2)</f>
        <v>0</v>
      </c>
      <c r="K159" s="245" t="s">
        <v>260</v>
      </c>
      <c r="L159" s="44"/>
      <c r="M159" s="250" t="s">
        <v>1</v>
      </c>
      <c r="N159" s="251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170</v>
      </c>
      <c r="AT159" s="254" t="s">
        <v>161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170</v>
      </c>
      <c r="BM159" s="254" t="s">
        <v>1189</v>
      </c>
    </row>
    <row r="160" s="2" customFormat="1" ht="21.75" customHeight="1">
      <c r="A160" s="38"/>
      <c r="B160" s="39"/>
      <c r="C160" s="243" t="s">
        <v>223</v>
      </c>
      <c r="D160" s="243" t="s">
        <v>161</v>
      </c>
      <c r="E160" s="244" t="s">
        <v>397</v>
      </c>
      <c r="F160" s="245" t="s">
        <v>398</v>
      </c>
      <c r="G160" s="246" t="s">
        <v>387</v>
      </c>
      <c r="H160" s="247">
        <v>200.858</v>
      </c>
      <c r="I160" s="248"/>
      <c r="J160" s="249">
        <f>ROUND(I160*H160,2)</f>
        <v>0</v>
      </c>
      <c r="K160" s="245" t="s">
        <v>1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1190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1191</v>
      </c>
      <c r="G161" s="257"/>
      <c r="H161" s="261">
        <v>200.858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81</v>
      </c>
      <c r="AY161" s="267" t="s">
        <v>158</v>
      </c>
    </row>
    <row r="162" s="2" customFormat="1" ht="21.75" customHeight="1">
      <c r="A162" s="38"/>
      <c r="B162" s="39"/>
      <c r="C162" s="243" t="s">
        <v>8</v>
      </c>
      <c r="D162" s="243" t="s">
        <v>161</v>
      </c>
      <c r="E162" s="244" t="s">
        <v>1192</v>
      </c>
      <c r="F162" s="245" t="s">
        <v>1193</v>
      </c>
      <c r="G162" s="246" t="s">
        <v>294</v>
      </c>
      <c r="H162" s="247">
        <v>40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170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170</v>
      </c>
      <c r="BM162" s="254" t="s">
        <v>1194</v>
      </c>
    </row>
    <row r="163" s="14" customFormat="1">
      <c r="A163" s="14"/>
      <c r="B163" s="268"/>
      <c r="C163" s="269"/>
      <c r="D163" s="258" t="s">
        <v>181</v>
      </c>
      <c r="E163" s="270" t="s">
        <v>1</v>
      </c>
      <c r="F163" s="271" t="s">
        <v>1195</v>
      </c>
      <c r="G163" s="269"/>
      <c r="H163" s="270" t="s">
        <v>1</v>
      </c>
      <c r="I163" s="272"/>
      <c r="J163" s="269"/>
      <c r="K163" s="269"/>
      <c r="L163" s="273"/>
      <c r="M163" s="274"/>
      <c r="N163" s="275"/>
      <c r="O163" s="275"/>
      <c r="P163" s="275"/>
      <c r="Q163" s="275"/>
      <c r="R163" s="275"/>
      <c r="S163" s="275"/>
      <c r="T163" s="27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7" t="s">
        <v>181</v>
      </c>
      <c r="AU163" s="277" t="s">
        <v>83</v>
      </c>
      <c r="AV163" s="14" t="s">
        <v>81</v>
      </c>
      <c r="AW163" s="14" t="s">
        <v>31</v>
      </c>
      <c r="AX163" s="14" t="s">
        <v>74</v>
      </c>
      <c r="AY163" s="277" t="s">
        <v>158</v>
      </c>
    </row>
    <row r="164" s="13" customFormat="1">
      <c r="A164" s="13"/>
      <c r="B164" s="256"/>
      <c r="C164" s="257"/>
      <c r="D164" s="258" t="s">
        <v>181</v>
      </c>
      <c r="E164" s="259" t="s">
        <v>1</v>
      </c>
      <c r="F164" s="260" t="s">
        <v>1196</v>
      </c>
      <c r="G164" s="257"/>
      <c r="H164" s="261">
        <v>40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181</v>
      </c>
      <c r="AU164" s="267" t="s">
        <v>83</v>
      </c>
      <c r="AV164" s="13" t="s">
        <v>83</v>
      </c>
      <c r="AW164" s="13" t="s">
        <v>31</v>
      </c>
      <c r="AX164" s="13" t="s">
        <v>81</v>
      </c>
      <c r="AY164" s="267" t="s">
        <v>158</v>
      </c>
    </row>
    <row r="165" s="2" customFormat="1" ht="16.5" customHeight="1">
      <c r="A165" s="38"/>
      <c r="B165" s="39"/>
      <c r="C165" s="294" t="s">
        <v>234</v>
      </c>
      <c r="D165" s="294" t="s">
        <v>384</v>
      </c>
      <c r="E165" s="295" t="s">
        <v>1197</v>
      </c>
      <c r="F165" s="296" t="s">
        <v>1198</v>
      </c>
      <c r="G165" s="297" t="s">
        <v>387</v>
      </c>
      <c r="H165" s="298">
        <v>76</v>
      </c>
      <c r="I165" s="299"/>
      <c r="J165" s="300">
        <f>ROUND(I165*H165,2)</f>
        <v>0</v>
      </c>
      <c r="K165" s="296" t="s">
        <v>260</v>
      </c>
      <c r="L165" s="301"/>
      <c r="M165" s="302" t="s">
        <v>1</v>
      </c>
      <c r="N165" s="303" t="s">
        <v>39</v>
      </c>
      <c r="O165" s="91"/>
      <c r="P165" s="252">
        <f>O165*H165</f>
        <v>0</v>
      </c>
      <c r="Q165" s="252">
        <v>1</v>
      </c>
      <c r="R165" s="252">
        <f>Q165*H165</f>
        <v>76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190</v>
      </c>
      <c r="AT165" s="254" t="s">
        <v>384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170</v>
      </c>
      <c r="BM165" s="254" t="s">
        <v>1199</v>
      </c>
    </row>
    <row r="166" s="13" customFormat="1">
      <c r="A166" s="13"/>
      <c r="B166" s="256"/>
      <c r="C166" s="257"/>
      <c r="D166" s="258" t="s">
        <v>181</v>
      </c>
      <c r="E166" s="259" t="s">
        <v>1</v>
      </c>
      <c r="F166" s="260" t="s">
        <v>1200</v>
      </c>
      <c r="G166" s="257"/>
      <c r="H166" s="261">
        <v>76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181</v>
      </c>
      <c r="AU166" s="267" t="s">
        <v>83</v>
      </c>
      <c r="AV166" s="13" t="s">
        <v>83</v>
      </c>
      <c r="AW166" s="13" t="s">
        <v>31</v>
      </c>
      <c r="AX166" s="13" t="s">
        <v>81</v>
      </c>
      <c r="AY166" s="267" t="s">
        <v>158</v>
      </c>
    </row>
    <row r="167" s="2" customFormat="1" ht="21.75" customHeight="1">
      <c r="A167" s="38"/>
      <c r="B167" s="39"/>
      <c r="C167" s="243" t="s">
        <v>321</v>
      </c>
      <c r="D167" s="243" t="s">
        <v>161</v>
      </c>
      <c r="E167" s="244" t="s">
        <v>1201</v>
      </c>
      <c r="F167" s="245" t="s">
        <v>1202</v>
      </c>
      <c r="G167" s="246" t="s">
        <v>259</v>
      </c>
      <c r="H167" s="247">
        <v>63</v>
      </c>
      <c r="I167" s="248"/>
      <c r="J167" s="249">
        <f>ROUND(I167*H167,2)</f>
        <v>0</v>
      </c>
      <c r="K167" s="245" t="s">
        <v>260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170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170</v>
      </c>
      <c r="BM167" s="254" t="s">
        <v>1203</v>
      </c>
    </row>
    <row r="168" s="13" customFormat="1">
      <c r="A168" s="13"/>
      <c r="B168" s="256"/>
      <c r="C168" s="257"/>
      <c r="D168" s="258" t="s">
        <v>181</v>
      </c>
      <c r="E168" s="259" t="s">
        <v>1</v>
      </c>
      <c r="F168" s="260" t="s">
        <v>1178</v>
      </c>
      <c r="G168" s="257"/>
      <c r="H168" s="261">
        <v>63</v>
      </c>
      <c r="I168" s="262"/>
      <c r="J168" s="257"/>
      <c r="K168" s="257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181</v>
      </c>
      <c r="AU168" s="267" t="s">
        <v>83</v>
      </c>
      <c r="AV168" s="13" t="s">
        <v>83</v>
      </c>
      <c r="AW168" s="13" t="s">
        <v>31</v>
      </c>
      <c r="AX168" s="13" t="s">
        <v>81</v>
      </c>
      <c r="AY168" s="267" t="s">
        <v>158</v>
      </c>
    </row>
    <row r="169" s="2" customFormat="1" ht="16.5" customHeight="1">
      <c r="A169" s="38"/>
      <c r="B169" s="39"/>
      <c r="C169" s="294" t="s">
        <v>326</v>
      </c>
      <c r="D169" s="294" t="s">
        <v>384</v>
      </c>
      <c r="E169" s="295" t="s">
        <v>1204</v>
      </c>
      <c r="F169" s="296" t="s">
        <v>1205</v>
      </c>
      <c r="G169" s="297" t="s">
        <v>294</v>
      </c>
      <c r="H169" s="298">
        <v>9.4499999999999993</v>
      </c>
      <c r="I169" s="299"/>
      <c r="J169" s="300">
        <f>ROUND(I169*H169,2)</f>
        <v>0</v>
      </c>
      <c r="K169" s="296" t="s">
        <v>1</v>
      </c>
      <c r="L169" s="301"/>
      <c r="M169" s="302" t="s">
        <v>1</v>
      </c>
      <c r="N169" s="303" t="s">
        <v>39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190</v>
      </c>
      <c r="AT169" s="254" t="s">
        <v>384</v>
      </c>
      <c r="AU169" s="254" t="s">
        <v>83</v>
      </c>
      <c r="AY169" s="17" t="s">
        <v>158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81</v>
      </c>
      <c r="BK169" s="255">
        <f>ROUND(I169*H169,2)</f>
        <v>0</v>
      </c>
      <c r="BL169" s="17" t="s">
        <v>170</v>
      </c>
      <c r="BM169" s="254" t="s">
        <v>1206</v>
      </c>
    </row>
    <row r="170" s="13" customFormat="1">
      <c r="A170" s="13"/>
      <c r="B170" s="256"/>
      <c r="C170" s="257"/>
      <c r="D170" s="258" t="s">
        <v>181</v>
      </c>
      <c r="E170" s="259" t="s">
        <v>1</v>
      </c>
      <c r="F170" s="260" t="s">
        <v>1207</v>
      </c>
      <c r="G170" s="257"/>
      <c r="H170" s="261">
        <v>9.4499999999999993</v>
      </c>
      <c r="I170" s="262"/>
      <c r="J170" s="257"/>
      <c r="K170" s="257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181</v>
      </c>
      <c r="AU170" s="267" t="s">
        <v>83</v>
      </c>
      <c r="AV170" s="13" t="s">
        <v>83</v>
      </c>
      <c r="AW170" s="13" t="s">
        <v>31</v>
      </c>
      <c r="AX170" s="13" t="s">
        <v>81</v>
      </c>
      <c r="AY170" s="267" t="s">
        <v>158</v>
      </c>
    </row>
    <row r="171" s="2" customFormat="1" ht="16.5" customHeight="1">
      <c r="A171" s="38"/>
      <c r="B171" s="39"/>
      <c r="C171" s="243" t="s">
        <v>331</v>
      </c>
      <c r="D171" s="243" t="s">
        <v>161</v>
      </c>
      <c r="E171" s="244" t="s">
        <v>408</v>
      </c>
      <c r="F171" s="245" t="s">
        <v>409</v>
      </c>
      <c r="G171" s="246" t="s">
        <v>259</v>
      </c>
      <c r="H171" s="247">
        <v>107.25</v>
      </c>
      <c r="I171" s="248"/>
      <c r="J171" s="249">
        <f>ROUND(I171*H171,2)</f>
        <v>0</v>
      </c>
      <c r="K171" s="245" t="s">
        <v>260</v>
      </c>
      <c r="L171" s="44"/>
      <c r="M171" s="250" t="s">
        <v>1</v>
      </c>
      <c r="N171" s="251" t="s">
        <v>39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170</v>
      </c>
      <c r="AT171" s="254" t="s">
        <v>161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170</v>
      </c>
      <c r="BM171" s="254" t="s">
        <v>1208</v>
      </c>
    </row>
    <row r="172" s="13" customFormat="1">
      <c r="A172" s="13"/>
      <c r="B172" s="256"/>
      <c r="C172" s="257"/>
      <c r="D172" s="258" t="s">
        <v>181</v>
      </c>
      <c r="E172" s="259" t="s">
        <v>1</v>
      </c>
      <c r="F172" s="260" t="s">
        <v>1209</v>
      </c>
      <c r="G172" s="257"/>
      <c r="H172" s="261">
        <v>107.25</v>
      </c>
      <c r="I172" s="262"/>
      <c r="J172" s="257"/>
      <c r="K172" s="257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181</v>
      </c>
      <c r="AU172" s="267" t="s">
        <v>83</v>
      </c>
      <c r="AV172" s="13" t="s">
        <v>83</v>
      </c>
      <c r="AW172" s="13" t="s">
        <v>31</v>
      </c>
      <c r="AX172" s="13" t="s">
        <v>81</v>
      </c>
      <c r="AY172" s="267" t="s">
        <v>158</v>
      </c>
    </row>
    <row r="173" s="2" customFormat="1" ht="16.5" customHeight="1">
      <c r="A173" s="38"/>
      <c r="B173" s="39"/>
      <c r="C173" s="243" t="s">
        <v>336</v>
      </c>
      <c r="D173" s="243" t="s">
        <v>161</v>
      </c>
      <c r="E173" s="244" t="s">
        <v>1210</v>
      </c>
      <c r="F173" s="245" t="s">
        <v>1211</v>
      </c>
      <c r="G173" s="246" t="s">
        <v>259</v>
      </c>
      <c r="H173" s="247">
        <v>63</v>
      </c>
      <c r="I173" s="248"/>
      <c r="J173" s="249">
        <f>ROUND(I173*H173,2)</f>
        <v>0</v>
      </c>
      <c r="K173" s="245" t="s">
        <v>260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0.0012700000000000001</v>
      </c>
      <c r="R173" s="252">
        <f>Q173*H173</f>
        <v>0.080010000000000012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170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170</v>
      </c>
      <c r="BM173" s="254" t="s">
        <v>1212</v>
      </c>
    </row>
    <row r="174" s="2" customFormat="1" ht="16.5" customHeight="1">
      <c r="A174" s="38"/>
      <c r="B174" s="39"/>
      <c r="C174" s="294" t="s">
        <v>7</v>
      </c>
      <c r="D174" s="294" t="s">
        <v>384</v>
      </c>
      <c r="E174" s="295" t="s">
        <v>1213</v>
      </c>
      <c r="F174" s="296" t="s">
        <v>1214</v>
      </c>
      <c r="G174" s="297" t="s">
        <v>1215</v>
      </c>
      <c r="H174" s="298">
        <v>1.575</v>
      </c>
      <c r="I174" s="299"/>
      <c r="J174" s="300">
        <f>ROUND(I174*H174,2)</f>
        <v>0</v>
      </c>
      <c r="K174" s="296" t="s">
        <v>260</v>
      </c>
      <c r="L174" s="301"/>
      <c r="M174" s="302" t="s">
        <v>1</v>
      </c>
      <c r="N174" s="303" t="s">
        <v>39</v>
      </c>
      <c r="O174" s="91"/>
      <c r="P174" s="252">
        <f>O174*H174</f>
        <v>0</v>
      </c>
      <c r="Q174" s="252">
        <v>0.001</v>
      </c>
      <c r="R174" s="252">
        <f>Q174*H174</f>
        <v>0.001575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190</v>
      </c>
      <c r="AT174" s="254" t="s">
        <v>384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170</v>
      </c>
      <c r="BM174" s="254" t="s">
        <v>1216</v>
      </c>
    </row>
    <row r="175" s="13" customFormat="1">
      <c r="A175" s="13"/>
      <c r="B175" s="256"/>
      <c r="C175" s="257"/>
      <c r="D175" s="258" t="s">
        <v>181</v>
      </c>
      <c r="E175" s="257"/>
      <c r="F175" s="260" t="s">
        <v>1217</v>
      </c>
      <c r="G175" s="257"/>
      <c r="H175" s="261">
        <v>1.575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4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43" t="s">
        <v>344</v>
      </c>
      <c r="D176" s="243" t="s">
        <v>161</v>
      </c>
      <c r="E176" s="244" t="s">
        <v>1218</v>
      </c>
      <c r="F176" s="245" t="s">
        <v>1219</v>
      </c>
      <c r="G176" s="246" t="s">
        <v>294</v>
      </c>
      <c r="H176" s="247">
        <v>3.1499999999999999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170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170</v>
      </c>
      <c r="BM176" s="254" t="s">
        <v>1220</v>
      </c>
    </row>
    <row r="177" s="14" customFormat="1">
      <c r="A177" s="14"/>
      <c r="B177" s="268"/>
      <c r="C177" s="269"/>
      <c r="D177" s="258" t="s">
        <v>181</v>
      </c>
      <c r="E177" s="270" t="s">
        <v>1</v>
      </c>
      <c r="F177" s="271" t="s">
        <v>1221</v>
      </c>
      <c r="G177" s="269"/>
      <c r="H177" s="270" t="s">
        <v>1</v>
      </c>
      <c r="I177" s="272"/>
      <c r="J177" s="269"/>
      <c r="K177" s="269"/>
      <c r="L177" s="273"/>
      <c r="M177" s="274"/>
      <c r="N177" s="275"/>
      <c r="O177" s="275"/>
      <c r="P177" s="275"/>
      <c r="Q177" s="275"/>
      <c r="R177" s="275"/>
      <c r="S177" s="275"/>
      <c r="T177" s="27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7" t="s">
        <v>181</v>
      </c>
      <c r="AU177" s="277" t="s">
        <v>83</v>
      </c>
      <c r="AV177" s="14" t="s">
        <v>81</v>
      </c>
      <c r="AW177" s="14" t="s">
        <v>31</v>
      </c>
      <c r="AX177" s="14" t="s">
        <v>74</v>
      </c>
      <c r="AY177" s="277" t="s">
        <v>158</v>
      </c>
    </row>
    <row r="178" s="13" customFormat="1">
      <c r="A178" s="13"/>
      <c r="B178" s="256"/>
      <c r="C178" s="257"/>
      <c r="D178" s="258" t="s">
        <v>181</v>
      </c>
      <c r="E178" s="259" t="s">
        <v>1</v>
      </c>
      <c r="F178" s="260" t="s">
        <v>1222</v>
      </c>
      <c r="G178" s="257"/>
      <c r="H178" s="261">
        <v>3.1499999999999999</v>
      </c>
      <c r="I178" s="262"/>
      <c r="J178" s="257"/>
      <c r="K178" s="257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181</v>
      </c>
      <c r="AU178" s="267" t="s">
        <v>83</v>
      </c>
      <c r="AV178" s="13" t="s">
        <v>83</v>
      </c>
      <c r="AW178" s="13" t="s">
        <v>31</v>
      </c>
      <c r="AX178" s="13" t="s">
        <v>81</v>
      </c>
      <c r="AY178" s="267" t="s">
        <v>158</v>
      </c>
    </row>
    <row r="179" s="2" customFormat="1" ht="16.5" customHeight="1">
      <c r="A179" s="38"/>
      <c r="B179" s="39"/>
      <c r="C179" s="243" t="s">
        <v>349</v>
      </c>
      <c r="D179" s="243" t="s">
        <v>161</v>
      </c>
      <c r="E179" s="244" t="s">
        <v>1223</v>
      </c>
      <c r="F179" s="245" t="s">
        <v>1224</v>
      </c>
      <c r="G179" s="246" t="s">
        <v>294</v>
      </c>
      <c r="H179" s="247">
        <v>3.1499999999999999</v>
      </c>
      <c r="I179" s="248"/>
      <c r="J179" s="249">
        <f>ROUND(I179*H179,2)</f>
        <v>0</v>
      </c>
      <c r="K179" s="245" t="s">
        <v>260</v>
      </c>
      <c r="L179" s="44"/>
      <c r="M179" s="250" t="s">
        <v>1</v>
      </c>
      <c r="N179" s="251" t="s">
        <v>39</v>
      </c>
      <c r="O179" s="91"/>
      <c r="P179" s="252">
        <f>O179*H179</f>
        <v>0</v>
      </c>
      <c r="Q179" s="252">
        <v>0</v>
      </c>
      <c r="R179" s="252">
        <f>Q179*H179</f>
        <v>0</v>
      </c>
      <c r="S179" s="252">
        <v>0</v>
      </c>
      <c r="T179" s="25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4" t="s">
        <v>170</v>
      </c>
      <c r="AT179" s="254" t="s">
        <v>161</v>
      </c>
      <c r="AU179" s="254" t="s">
        <v>83</v>
      </c>
      <c r="AY179" s="17" t="s">
        <v>158</v>
      </c>
      <c r="BE179" s="255">
        <f>IF(N179="základní",J179,0)</f>
        <v>0</v>
      </c>
      <c r="BF179" s="255">
        <f>IF(N179="snížená",J179,0)</f>
        <v>0</v>
      </c>
      <c r="BG179" s="255">
        <f>IF(N179="zákl. přenesená",J179,0)</f>
        <v>0</v>
      </c>
      <c r="BH179" s="255">
        <f>IF(N179="sníž. přenesená",J179,0)</f>
        <v>0</v>
      </c>
      <c r="BI179" s="255">
        <f>IF(N179="nulová",J179,0)</f>
        <v>0</v>
      </c>
      <c r="BJ179" s="17" t="s">
        <v>81</v>
      </c>
      <c r="BK179" s="255">
        <f>ROUND(I179*H179,2)</f>
        <v>0</v>
      </c>
      <c r="BL179" s="17" t="s">
        <v>170</v>
      </c>
      <c r="BM179" s="254" t="s">
        <v>1225</v>
      </c>
    </row>
    <row r="180" s="12" customFormat="1" ht="22.8" customHeight="1">
      <c r="A180" s="12"/>
      <c r="B180" s="227"/>
      <c r="C180" s="228"/>
      <c r="D180" s="229" t="s">
        <v>73</v>
      </c>
      <c r="E180" s="241" t="s">
        <v>177</v>
      </c>
      <c r="F180" s="241" t="s">
        <v>984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SUM(P181:P211)</f>
        <v>0</v>
      </c>
      <c r="Q180" s="235"/>
      <c r="R180" s="236">
        <f>SUM(R181:R211)</f>
        <v>5.3094734599999995</v>
      </c>
      <c r="S180" s="235"/>
      <c r="T180" s="237">
        <f>SUM(T181:T211)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81</v>
      </c>
      <c r="AT180" s="239" t="s">
        <v>73</v>
      </c>
      <c r="AU180" s="239" t="s">
        <v>81</v>
      </c>
      <c r="AY180" s="238" t="s">
        <v>158</v>
      </c>
      <c r="BK180" s="240">
        <f>SUM(BK181:BK211)</f>
        <v>0</v>
      </c>
    </row>
    <row r="181" s="2" customFormat="1" ht="16.5" customHeight="1">
      <c r="A181" s="38"/>
      <c r="B181" s="39"/>
      <c r="C181" s="243" t="s">
        <v>353</v>
      </c>
      <c r="D181" s="243" t="s">
        <v>161</v>
      </c>
      <c r="E181" s="244" t="s">
        <v>1226</v>
      </c>
      <c r="F181" s="245" t="s">
        <v>1227</v>
      </c>
      <c r="G181" s="246" t="s">
        <v>294</v>
      </c>
      <c r="H181" s="247">
        <v>24.041</v>
      </c>
      <c r="I181" s="248"/>
      <c r="J181" s="249">
        <f>ROUND(I181*H181,2)</f>
        <v>0</v>
      </c>
      <c r="K181" s="245" t="s">
        <v>260</v>
      </c>
      <c r="L181" s="44"/>
      <c r="M181" s="250" t="s">
        <v>1</v>
      </c>
      <c r="N181" s="251" t="s">
        <v>39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170</v>
      </c>
      <c r="AT181" s="254" t="s">
        <v>161</v>
      </c>
      <c r="AU181" s="254" t="s">
        <v>83</v>
      </c>
      <c r="AY181" s="17" t="s">
        <v>158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81</v>
      </c>
      <c r="BK181" s="255">
        <f>ROUND(I181*H181,2)</f>
        <v>0</v>
      </c>
      <c r="BL181" s="17" t="s">
        <v>170</v>
      </c>
      <c r="BM181" s="254" t="s">
        <v>1228</v>
      </c>
    </row>
    <row r="182" s="14" customFormat="1">
      <c r="A182" s="14"/>
      <c r="B182" s="268"/>
      <c r="C182" s="269"/>
      <c r="D182" s="258" t="s">
        <v>181</v>
      </c>
      <c r="E182" s="270" t="s">
        <v>1</v>
      </c>
      <c r="F182" s="271" t="s">
        <v>1229</v>
      </c>
      <c r="G182" s="269"/>
      <c r="H182" s="270" t="s">
        <v>1</v>
      </c>
      <c r="I182" s="272"/>
      <c r="J182" s="269"/>
      <c r="K182" s="269"/>
      <c r="L182" s="273"/>
      <c r="M182" s="274"/>
      <c r="N182" s="275"/>
      <c r="O182" s="275"/>
      <c r="P182" s="275"/>
      <c r="Q182" s="275"/>
      <c r="R182" s="275"/>
      <c r="S182" s="275"/>
      <c r="T182" s="27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7" t="s">
        <v>181</v>
      </c>
      <c r="AU182" s="277" t="s">
        <v>83</v>
      </c>
      <c r="AV182" s="14" t="s">
        <v>81</v>
      </c>
      <c r="AW182" s="14" t="s">
        <v>31</v>
      </c>
      <c r="AX182" s="14" t="s">
        <v>74</v>
      </c>
      <c r="AY182" s="277" t="s">
        <v>158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1230</v>
      </c>
      <c r="G183" s="257"/>
      <c r="H183" s="261">
        <v>12.718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74</v>
      </c>
      <c r="AY183" s="267" t="s">
        <v>158</v>
      </c>
    </row>
    <row r="184" s="14" customFormat="1">
      <c r="A184" s="14"/>
      <c r="B184" s="268"/>
      <c r="C184" s="269"/>
      <c r="D184" s="258" t="s">
        <v>181</v>
      </c>
      <c r="E184" s="270" t="s">
        <v>1</v>
      </c>
      <c r="F184" s="271" t="s">
        <v>1231</v>
      </c>
      <c r="G184" s="269"/>
      <c r="H184" s="270" t="s">
        <v>1</v>
      </c>
      <c r="I184" s="272"/>
      <c r="J184" s="269"/>
      <c r="K184" s="269"/>
      <c r="L184" s="273"/>
      <c r="M184" s="274"/>
      <c r="N184" s="275"/>
      <c r="O184" s="275"/>
      <c r="P184" s="275"/>
      <c r="Q184" s="275"/>
      <c r="R184" s="275"/>
      <c r="S184" s="275"/>
      <c r="T184" s="27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7" t="s">
        <v>181</v>
      </c>
      <c r="AU184" s="277" t="s">
        <v>83</v>
      </c>
      <c r="AV184" s="14" t="s">
        <v>81</v>
      </c>
      <c r="AW184" s="14" t="s">
        <v>31</v>
      </c>
      <c r="AX184" s="14" t="s">
        <v>74</v>
      </c>
      <c r="AY184" s="277" t="s">
        <v>158</v>
      </c>
    </row>
    <row r="185" s="13" customFormat="1">
      <c r="A185" s="13"/>
      <c r="B185" s="256"/>
      <c r="C185" s="257"/>
      <c r="D185" s="258" t="s">
        <v>181</v>
      </c>
      <c r="E185" s="259" t="s">
        <v>1</v>
      </c>
      <c r="F185" s="260" t="s">
        <v>1232</v>
      </c>
      <c r="G185" s="257"/>
      <c r="H185" s="261">
        <v>11.323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181</v>
      </c>
      <c r="AU185" s="267" t="s">
        <v>83</v>
      </c>
      <c r="AV185" s="13" t="s">
        <v>83</v>
      </c>
      <c r="AW185" s="13" t="s">
        <v>31</v>
      </c>
      <c r="AX185" s="13" t="s">
        <v>74</v>
      </c>
      <c r="AY185" s="267" t="s">
        <v>158</v>
      </c>
    </row>
    <row r="186" s="15" customFormat="1">
      <c r="A186" s="15"/>
      <c r="B186" s="283"/>
      <c r="C186" s="284"/>
      <c r="D186" s="258" t="s">
        <v>181</v>
      </c>
      <c r="E186" s="285" t="s">
        <v>1</v>
      </c>
      <c r="F186" s="286" t="s">
        <v>269</v>
      </c>
      <c r="G186" s="284"/>
      <c r="H186" s="287">
        <v>24.041</v>
      </c>
      <c r="I186" s="288"/>
      <c r="J186" s="284"/>
      <c r="K186" s="284"/>
      <c r="L186" s="289"/>
      <c r="M186" s="290"/>
      <c r="N186" s="291"/>
      <c r="O186" s="291"/>
      <c r="P186" s="291"/>
      <c r="Q186" s="291"/>
      <c r="R186" s="291"/>
      <c r="S186" s="291"/>
      <c r="T186" s="29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93" t="s">
        <v>181</v>
      </c>
      <c r="AU186" s="293" t="s">
        <v>83</v>
      </c>
      <c r="AV186" s="15" t="s">
        <v>170</v>
      </c>
      <c r="AW186" s="15" t="s">
        <v>31</v>
      </c>
      <c r="AX186" s="15" t="s">
        <v>81</v>
      </c>
      <c r="AY186" s="293" t="s">
        <v>158</v>
      </c>
    </row>
    <row r="187" s="2" customFormat="1" ht="21.75" customHeight="1">
      <c r="A187" s="38"/>
      <c r="B187" s="39"/>
      <c r="C187" s="243" t="s">
        <v>357</v>
      </c>
      <c r="D187" s="243" t="s">
        <v>161</v>
      </c>
      <c r="E187" s="244" t="s">
        <v>1233</v>
      </c>
      <c r="F187" s="245" t="s">
        <v>1234</v>
      </c>
      <c r="G187" s="246" t="s">
        <v>259</v>
      </c>
      <c r="H187" s="247">
        <v>107.52800000000001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0.0023700000000000001</v>
      </c>
      <c r="R187" s="252">
        <f>Q187*H187</f>
        <v>0.25484136000000002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170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170</v>
      </c>
      <c r="BM187" s="254" t="s">
        <v>1235</v>
      </c>
    </row>
    <row r="188" s="14" customFormat="1">
      <c r="A188" s="14"/>
      <c r="B188" s="268"/>
      <c r="C188" s="269"/>
      <c r="D188" s="258" t="s">
        <v>181</v>
      </c>
      <c r="E188" s="270" t="s">
        <v>1</v>
      </c>
      <c r="F188" s="271" t="s">
        <v>1229</v>
      </c>
      <c r="G188" s="269"/>
      <c r="H188" s="270" t="s">
        <v>1</v>
      </c>
      <c r="I188" s="272"/>
      <c r="J188" s="269"/>
      <c r="K188" s="269"/>
      <c r="L188" s="273"/>
      <c r="M188" s="274"/>
      <c r="N188" s="275"/>
      <c r="O188" s="275"/>
      <c r="P188" s="275"/>
      <c r="Q188" s="275"/>
      <c r="R188" s="275"/>
      <c r="S188" s="275"/>
      <c r="T188" s="27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7" t="s">
        <v>181</v>
      </c>
      <c r="AU188" s="277" t="s">
        <v>83</v>
      </c>
      <c r="AV188" s="14" t="s">
        <v>81</v>
      </c>
      <c r="AW188" s="14" t="s">
        <v>31</v>
      </c>
      <c r="AX188" s="14" t="s">
        <v>74</v>
      </c>
      <c r="AY188" s="277" t="s">
        <v>158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1236</v>
      </c>
      <c r="G189" s="257"/>
      <c r="H189" s="261">
        <v>36.753999999999998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4" customFormat="1">
      <c r="A190" s="14"/>
      <c r="B190" s="268"/>
      <c r="C190" s="269"/>
      <c r="D190" s="258" t="s">
        <v>181</v>
      </c>
      <c r="E190" s="270" t="s">
        <v>1</v>
      </c>
      <c r="F190" s="271" t="s">
        <v>1231</v>
      </c>
      <c r="G190" s="269"/>
      <c r="H190" s="270" t="s">
        <v>1</v>
      </c>
      <c r="I190" s="272"/>
      <c r="J190" s="269"/>
      <c r="K190" s="269"/>
      <c r="L190" s="273"/>
      <c r="M190" s="274"/>
      <c r="N190" s="275"/>
      <c r="O190" s="275"/>
      <c r="P190" s="275"/>
      <c r="Q190" s="275"/>
      <c r="R190" s="275"/>
      <c r="S190" s="275"/>
      <c r="T190" s="27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7" t="s">
        <v>181</v>
      </c>
      <c r="AU190" s="277" t="s">
        <v>83</v>
      </c>
      <c r="AV190" s="14" t="s">
        <v>81</v>
      </c>
      <c r="AW190" s="14" t="s">
        <v>31</v>
      </c>
      <c r="AX190" s="14" t="s">
        <v>74</v>
      </c>
      <c r="AY190" s="277" t="s">
        <v>158</v>
      </c>
    </row>
    <row r="191" s="13" customFormat="1">
      <c r="A191" s="13"/>
      <c r="B191" s="256"/>
      <c r="C191" s="257"/>
      <c r="D191" s="258" t="s">
        <v>181</v>
      </c>
      <c r="E191" s="259" t="s">
        <v>1</v>
      </c>
      <c r="F191" s="260" t="s">
        <v>1237</v>
      </c>
      <c r="G191" s="257"/>
      <c r="H191" s="261">
        <v>70.774000000000001</v>
      </c>
      <c r="I191" s="262"/>
      <c r="J191" s="257"/>
      <c r="K191" s="257"/>
      <c r="L191" s="263"/>
      <c r="M191" s="264"/>
      <c r="N191" s="265"/>
      <c r="O191" s="265"/>
      <c r="P191" s="265"/>
      <c r="Q191" s="265"/>
      <c r="R191" s="265"/>
      <c r="S191" s="265"/>
      <c r="T191" s="26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7" t="s">
        <v>181</v>
      </c>
      <c r="AU191" s="267" t="s">
        <v>83</v>
      </c>
      <c r="AV191" s="13" t="s">
        <v>83</v>
      </c>
      <c r="AW191" s="13" t="s">
        <v>31</v>
      </c>
      <c r="AX191" s="13" t="s">
        <v>74</v>
      </c>
      <c r="AY191" s="267" t="s">
        <v>158</v>
      </c>
    </row>
    <row r="192" s="15" customFormat="1">
      <c r="A192" s="15"/>
      <c r="B192" s="283"/>
      <c r="C192" s="284"/>
      <c r="D192" s="258" t="s">
        <v>181</v>
      </c>
      <c r="E192" s="285" t="s">
        <v>1</v>
      </c>
      <c r="F192" s="286" t="s">
        <v>269</v>
      </c>
      <c r="G192" s="284"/>
      <c r="H192" s="287">
        <v>107.52800000000001</v>
      </c>
      <c r="I192" s="288"/>
      <c r="J192" s="284"/>
      <c r="K192" s="284"/>
      <c r="L192" s="289"/>
      <c r="M192" s="290"/>
      <c r="N192" s="291"/>
      <c r="O192" s="291"/>
      <c r="P192" s="291"/>
      <c r="Q192" s="291"/>
      <c r="R192" s="291"/>
      <c r="S192" s="291"/>
      <c r="T192" s="29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3" t="s">
        <v>181</v>
      </c>
      <c r="AU192" s="293" t="s">
        <v>83</v>
      </c>
      <c r="AV192" s="15" t="s">
        <v>170</v>
      </c>
      <c r="AW192" s="15" t="s">
        <v>31</v>
      </c>
      <c r="AX192" s="15" t="s">
        <v>81</v>
      </c>
      <c r="AY192" s="293" t="s">
        <v>158</v>
      </c>
    </row>
    <row r="193" s="2" customFormat="1" ht="21.75" customHeight="1">
      <c r="A193" s="38"/>
      <c r="B193" s="39"/>
      <c r="C193" s="243" t="s">
        <v>361</v>
      </c>
      <c r="D193" s="243" t="s">
        <v>161</v>
      </c>
      <c r="E193" s="244" t="s">
        <v>1238</v>
      </c>
      <c r="F193" s="245" t="s">
        <v>1239</v>
      </c>
      <c r="G193" s="246" t="s">
        <v>259</v>
      </c>
      <c r="H193" s="247">
        <v>107.52800000000001</v>
      </c>
      <c r="I193" s="248"/>
      <c r="J193" s="249">
        <f>ROUND(I193*H193,2)</f>
        <v>0</v>
      </c>
      <c r="K193" s="245" t="s">
        <v>260</v>
      </c>
      <c r="L193" s="44"/>
      <c r="M193" s="250" t="s">
        <v>1</v>
      </c>
      <c r="N193" s="251" t="s">
        <v>39</v>
      </c>
      <c r="O193" s="91"/>
      <c r="P193" s="252">
        <f>O193*H193</f>
        <v>0</v>
      </c>
      <c r="Q193" s="252">
        <v>0</v>
      </c>
      <c r="R193" s="252">
        <f>Q193*H193</f>
        <v>0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170</v>
      </c>
      <c r="AT193" s="254" t="s">
        <v>161</v>
      </c>
      <c r="AU193" s="254" t="s">
        <v>83</v>
      </c>
      <c r="AY193" s="17" t="s">
        <v>158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81</v>
      </c>
      <c r="BK193" s="255">
        <f>ROUND(I193*H193,2)</f>
        <v>0</v>
      </c>
      <c r="BL193" s="17" t="s">
        <v>170</v>
      </c>
      <c r="BM193" s="254" t="s">
        <v>1240</v>
      </c>
    </row>
    <row r="194" s="2" customFormat="1" ht="21.75" customHeight="1">
      <c r="A194" s="38"/>
      <c r="B194" s="39"/>
      <c r="C194" s="243" t="s">
        <v>366</v>
      </c>
      <c r="D194" s="243" t="s">
        <v>161</v>
      </c>
      <c r="E194" s="244" t="s">
        <v>1241</v>
      </c>
      <c r="F194" s="245" t="s">
        <v>1242</v>
      </c>
      <c r="G194" s="246" t="s">
        <v>387</v>
      </c>
      <c r="H194" s="247">
        <v>1.442</v>
      </c>
      <c r="I194" s="248"/>
      <c r="J194" s="249">
        <f>ROUND(I194*H194,2)</f>
        <v>0</v>
      </c>
      <c r="K194" s="245" t="s">
        <v>260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1.04331</v>
      </c>
      <c r="R194" s="252">
        <f>Q194*H194</f>
        <v>1.5044530199999999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170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170</v>
      </c>
      <c r="BM194" s="254" t="s">
        <v>1243</v>
      </c>
    </row>
    <row r="195" s="14" customFormat="1">
      <c r="A195" s="14"/>
      <c r="B195" s="268"/>
      <c r="C195" s="269"/>
      <c r="D195" s="258" t="s">
        <v>181</v>
      </c>
      <c r="E195" s="270" t="s">
        <v>1</v>
      </c>
      <c r="F195" s="271" t="s">
        <v>1244</v>
      </c>
      <c r="G195" s="269"/>
      <c r="H195" s="270" t="s">
        <v>1</v>
      </c>
      <c r="I195" s="272"/>
      <c r="J195" s="269"/>
      <c r="K195" s="269"/>
      <c r="L195" s="273"/>
      <c r="M195" s="274"/>
      <c r="N195" s="275"/>
      <c r="O195" s="275"/>
      <c r="P195" s="275"/>
      <c r="Q195" s="275"/>
      <c r="R195" s="275"/>
      <c r="S195" s="275"/>
      <c r="T195" s="276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7" t="s">
        <v>181</v>
      </c>
      <c r="AU195" s="277" t="s">
        <v>83</v>
      </c>
      <c r="AV195" s="14" t="s">
        <v>81</v>
      </c>
      <c r="AW195" s="14" t="s">
        <v>31</v>
      </c>
      <c r="AX195" s="14" t="s">
        <v>74</v>
      </c>
      <c r="AY195" s="277" t="s">
        <v>158</v>
      </c>
    </row>
    <row r="196" s="13" customFormat="1">
      <c r="A196" s="13"/>
      <c r="B196" s="256"/>
      <c r="C196" s="257"/>
      <c r="D196" s="258" t="s">
        <v>181</v>
      </c>
      <c r="E196" s="259" t="s">
        <v>1</v>
      </c>
      <c r="F196" s="260" t="s">
        <v>1245</v>
      </c>
      <c r="G196" s="257"/>
      <c r="H196" s="261">
        <v>1.442</v>
      </c>
      <c r="I196" s="262"/>
      <c r="J196" s="257"/>
      <c r="K196" s="257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181</v>
      </c>
      <c r="AU196" s="267" t="s">
        <v>83</v>
      </c>
      <c r="AV196" s="13" t="s">
        <v>83</v>
      </c>
      <c r="AW196" s="13" t="s">
        <v>31</v>
      </c>
      <c r="AX196" s="13" t="s">
        <v>81</v>
      </c>
      <c r="AY196" s="267" t="s">
        <v>158</v>
      </c>
    </row>
    <row r="197" s="2" customFormat="1" ht="21.75" customHeight="1">
      <c r="A197" s="38"/>
      <c r="B197" s="39"/>
      <c r="C197" s="243" t="s">
        <v>368</v>
      </c>
      <c r="D197" s="243" t="s">
        <v>161</v>
      </c>
      <c r="E197" s="244" t="s">
        <v>1246</v>
      </c>
      <c r="F197" s="245" t="s">
        <v>1247</v>
      </c>
      <c r="G197" s="246" t="s">
        <v>387</v>
      </c>
      <c r="H197" s="247">
        <v>3.3660000000000001</v>
      </c>
      <c r="I197" s="248"/>
      <c r="J197" s="249">
        <f>ROUND(I197*H197,2)</f>
        <v>0</v>
      </c>
      <c r="K197" s="245" t="s">
        <v>260</v>
      </c>
      <c r="L197" s="44"/>
      <c r="M197" s="250" t="s">
        <v>1</v>
      </c>
      <c r="N197" s="251" t="s">
        <v>39</v>
      </c>
      <c r="O197" s="91"/>
      <c r="P197" s="252">
        <f>O197*H197</f>
        <v>0</v>
      </c>
      <c r="Q197" s="252">
        <v>1.0538799999999999</v>
      </c>
      <c r="R197" s="252">
        <f>Q197*H197</f>
        <v>3.5473600799999998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170</v>
      </c>
      <c r="AT197" s="254" t="s">
        <v>161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170</v>
      </c>
      <c r="BM197" s="254" t="s">
        <v>1248</v>
      </c>
    </row>
    <row r="198" s="14" customFormat="1">
      <c r="A198" s="14"/>
      <c r="B198" s="268"/>
      <c r="C198" s="269"/>
      <c r="D198" s="258" t="s">
        <v>181</v>
      </c>
      <c r="E198" s="270" t="s">
        <v>1</v>
      </c>
      <c r="F198" s="271" t="s">
        <v>1249</v>
      </c>
      <c r="G198" s="269"/>
      <c r="H198" s="270" t="s">
        <v>1</v>
      </c>
      <c r="I198" s="272"/>
      <c r="J198" s="269"/>
      <c r="K198" s="269"/>
      <c r="L198" s="273"/>
      <c r="M198" s="274"/>
      <c r="N198" s="275"/>
      <c r="O198" s="275"/>
      <c r="P198" s="275"/>
      <c r="Q198" s="275"/>
      <c r="R198" s="275"/>
      <c r="S198" s="275"/>
      <c r="T198" s="27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7" t="s">
        <v>181</v>
      </c>
      <c r="AU198" s="277" t="s">
        <v>83</v>
      </c>
      <c r="AV198" s="14" t="s">
        <v>81</v>
      </c>
      <c r="AW198" s="14" t="s">
        <v>31</v>
      </c>
      <c r="AX198" s="14" t="s">
        <v>74</v>
      </c>
      <c r="AY198" s="277" t="s">
        <v>158</v>
      </c>
    </row>
    <row r="199" s="13" customFormat="1">
      <c r="A199" s="13"/>
      <c r="B199" s="256"/>
      <c r="C199" s="257"/>
      <c r="D199" s="258" t="s">
        <v>181</v>
      </c>
      <c r="E199" s="259" t="s">
        <v>1</v>
      </c>
      <c r="F199" s="260" t="s">
        <v>1250</v>
      </c>
      <c r="G199" s="257"/>
      <c r="H199" s="261">
        <v>3.3660000000000001</v>
      </c>
      <c r="I199" s="262"/>
      <c r="J199" s="257"/>
      <c r="K199" s="257"/>
      <c r="L199" s="263"/>
      <c r="M199" s="264"/>
      <c r="N199" s="265"/>
      <c r="O199" s="265"/>
      <c r="P199" s="265"/>
      <c r="Q199" s="265"/>
      <c r="R199" s="265"/>
      <c r="S199" s="265"/>
      <c r="T199" s="26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7" t="s">
        <v>181</v>
      </c>
      <c r="AU199" s="267" t="s">
        <v>83</v>
      </c>
      <c r="AV199" s="13" t="s">
        <v>83</v>
      </c>
      <c r="AW199" s="13" t="s">
        <v>31</v>
      </c>
      <c r="AX199" s="13" t="s">
        <v>81</v>
      </c>
      <c r="AY199" s="267" t="s">
        <v>158</v>
      </c>
    </row>
    <row r="200" s="2" customFormat="1" ht="21.75" customHeight="1">
      <c r="A200" s="38"/>
      <c r="B200" s="39"/>
      <c r="C200" s="243" t="s">
        <v>373</v>
      </c>
      <c r="D200" s="243" t="s">
        <v>161</v>
      </c>
      <c r="E200" s="244" t="s">
        <v>1251</v>
      </c>
      <c r="F200" s="245" t="s">
        <v>1252</v>
      </c>
      <c r="G200" s="246" t="s">
        <v>237</v>
      </c>
      <c r="H200" s="247">
        <v>2</v>
      </c>
      <c r="I200" s="248"/>
      <c r="J200" s="249">
        <f>ROUND(I200*H200,2)</f>
        <v>0</v>
      </c>
      <c r="K200" s="245" t="s">
        <v>1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170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170</v>
      </c>
      <c r="BM200" s="254" t="s">
        <v>1253</v>
      </c>
    </row>
    <row r="201" s="14" customFormat="1">
      <c r="A201" s="14"/>
      <c r="B201" s="268"/>
      <c r="C201" s="269"/>
      <c r="D201" s="258" t="s">
        <v>181</v>
      </c>
      <c r="E201" s="270" t="s">
        <v>1</v>
      </c>
      <c r="F201" s="271" t="s">
        <v>1254</v>
      </c>
      <c r="G201" s="269"/>
      <c r="H201" s="270" t="s">
        <v>1</v>
      </c>
      <c r="I201" s="272"/>
      <c r="J201" s="269"/>
      <c r="K201" s="269"/>
      <c r="L201" s="273"/>
      <c r="M201" s="274"/>
      <c r="N201" s="275"/>
      <c r="O201" s="275"/>
      <c r="P201" s="275"/>
      <c r="Q201" s="275"/>
      <c r="R201" s="275"/>
      <c r="S201" s="275"/>
      <c r="T201" s="276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7" t="s">
        <v>181</v>
      </c>
      <c r="AU201" s="277" t="s">
        <v>83</v>
      </c>
      <c r="AV201" s="14" t="s">
        <v>81</v>
      </c>
      <c r="AW201" s="14" t="s">
        <v>31</v>
      </c>
      <c r="AX201" s="14" t="s">
        <v>74</v>
      </c>
      <c r="AY201" s="277" t="s">
        <v>158</v>
      </c>
    </row>
    <row r="202" s="13" customFormat="1">
      <c r="A202" s="13"/>
      <c r="B202" s="256"/>
      <c r="C202" s="257"/>
      <c r="D202" s="258" t="s">
        <v>181</v>
      </c>
      <c r="E202" s="259" t="s">
        <v>1</v>
      </c>
      <c r="F202" s="260" t="s">
        <v>83</v>
      </c>
      <c r="G202" s="257"/>
      <c r="H202" s="261">
        <v>2</v>
      </c>
      <c r="I202" s="262"/>
      <c r="J202" s="257"/>
      <c r="K202" s="257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181</v>
      </c>
      <c r="AU202" s="267" t="s">
        <v>83</v>
      </c>
      <c r="AV202" s="13" t="s">
        <v>83</v>
      </c>
      <c r="AW202" s="13" t="s">
        <v>31</v>
      </c>
      <c r="AX202" s="13" t="s">
        <v>81</v>
      </c>
      <c r="AY202" s="267" t="s">
        <v>158</v>
      </c>
    </row>
    <row r="203" s="2" customFormat="1" ht="21.75" customHeight="1">
      <c r="A203" s="38"/>
      <c r="B203" s="39"/>
      <c r="C203" s="243" t="s">
        <v>379</v>
      </c>
      <c r="D203" s="243" t="s">
        <v>161</v>
      </c>
      <c r="E203" s="244" t="s">
        <v>1255</v>
      </c>
      <c r="F203" s="245" t="s">
        <v>1256</v>
      </c>
      <c r="G203" s="246" t="s">
        <v>237</v>
      </c>
      <c r="H203" s="247">
        <v>1</v>
      </c>
      <c r="I203" s="248"/>
      <c r="J203" s="249">
        <f>ROUND(I203*H203,2)</f>
        <v>0</v>
      </c>
      <c r="K203" s="245" t="s">
        <v>1</v>
      </c>
      <c r="L203" s="44"/>
      <c r="M203" s="250" t="s">
        <v>1</v>
      </c>
      <c r="N203" s="251" t="s">
        <v>39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170</v>
      </c>
      <c r="AT203" s="254" t="s">
        <v>161</v>
      </c>
      <c r="AU203" s="254" t="s">
        <v>83</v>
      </c>
      <c r="AY203" s="17" t="s">
        <v>158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81</v>
      </c>
      <c r="BK203" s="255">
        <f>ROUND(I203*H203,2)</f>
        <v>0</v>
      </c>
      <c r="BL203" s="17" t="s">
        <v>170</v>
      </c>
      <c r="BM203" s="254" t="s">
        <v>1257</v>
      </c>
    </row>
    <row r="204" s="14" customFormat="1">
      <c r="A204" s="14"/>
      <c r="B204" s="268"/>
      <c r="C204" s="269"/>
      <c r="D204" s="258" t="s">
        <v>181</v>
      </c>
      <c r="E204" s="270" t="s">
        <v>1</v>
      </c>
      <c r="F204" s="271" t="s">
        <v>1258</v>
      </c>
      <c r="G204" s="269"/>
      <c r="H204" s="270" t="s">
        <v>1</v>
      </c>
      <c r="I204" s="272"/>
      <c r="J204" s="269"/>
      <c r="K204" s="269"/>
      <c r="L204" s="273"/>
      <c r="M204" s="274"/>
      <c r="N204" s="275"/>
      <c r="O204" s="275"/>
      <c r="P204" s="275"/>
      <c r="Q204" s="275"/>
      <c r="R204" s="275"/>
      <c r="S204" s="275"/>
      <c r="T204" s="276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7" t="s">
        <v>181</v>
      </c>
      <c r="AU204" s="277" t="s">
        <v>83</v>
      </c>
      <c r="AV204" s="14" t="s">
        <v>81</v>
      </c>
      <c r="AW204" s="14" t="s">
        <v>31</v>
      </c>
      <c r="AX204" s="14" t="s">
        <v>74</v>
      </c>
      <c r="AY204" s="277" t="s">
        <v>158</v>
      </c>
    </row>
    <row r="205" s="13" customFormat="1">
      <c r="A205" s="13"/>
      <c r="B205" s="256"/>
      <c r="C205" s="257"/>
      <c r="D205" s="258" t="s">
        <v>181</v>
      </c>
      <c r="E205" s="259" t="s">
        <v>1</v>
      </c>
      <c r="F205" s="260" t="s">
        <v>81</v>
      </c>
      <c r="G205" s="257"/>
      <c r="H205" s="261">
        <v>1</v>
      </c>
      <c r="I205" s="262"/>
      <c r="J205" s="257"/>
      <c r="K205" s="257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181</v>
      </c>
      <c r="AU205" s="267" t="s">
        <v>83</v>
      </c>
      <c r="AV205" s="13" t="s">
        <v>83</v>
      </c>
      <c r="AW205" s="13" t="s">
        <v>31</v>
      </c>
      <c r="AX205" s="13" t="s">
        <v>81</v>
      </c>
      <c r="AY205" s="267" t="s">
        <v>158</v>
      </c>
    </row>
    <row r="206" s="2" customFormat="1" ht="16.5" customHeight="1">
      <c r="A206" s="38"/>
      <c r="B206" s="39"/>
      <c r="C206" s="243" t="s">
        <v>383</v>
      </c>
      <c r="D206" s="243" t="s">
        <v>161</v>
      </c>
      <c r="E206" s="244" t="s">
        <v>1259</v>
      </c>
      <c r="F206" s="245" t="s">
        <v>1260</v>
      </c>
      <c r="G206" s="246" t="s">
        <v>280</v>
      </c>
      <c r="H206" s="247">
        <v>4.5999999999999996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0.00044999999999999999</v>
      </c>
      <c r="R206" s="252">
        <f>Q206*H206</f>
        <v>0.0020699999999999998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170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170</v>
      </c>
      <c r="BM206" s="254" t="s">
        <v>1261</v>
      </c>
    </row>
    <row r="207" s="14" customFormat="1">
      <c r="A207" s="14"/>
      <c r="B207" s="268"/>
      <c r="C207" s="269"/>
      <c r="D207" s="258" t="s">
        <v>181</v>
      </c>
      <c r="E207" s="270" t="s">
        <v>1</v>
      </c>
      <c r="F207" s="271" t="s">
        <v>1262</v>
      </c>
      <c r="G207" s="269"/>
      <c r="H207" s="270" t="s">
        <v>1</v>
      </c>
      <c r="I207" s="272"/>
      <c r="J207" s="269"/>
      <c r="K207" s="269"/>
      <c r="L207" s="273"/>
      <c r="M207" s="274"/>
      <c r="N207" s="275"/>
      <c r="O207" s="275"/>
      <c r="P207" s="275"/>
      <c r="Q207" s="275"/>
      <c r="R207" s="275"/>
      <c r="S207" s="275"/>
      <c r="T207" s="276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7" t="s">
        <v>181</v>
      </c>
      <c r="AU207" s="277" t="s">
        <v>83</v>
      </c>
      <c r="AV207" s="14" t="s">
        <v>81</v>
      </c>
      <c r="AW207" s="14" t="s">
        <v>31</v>
      </c>
      <c r="AX207" s="14" t="s">
        <v>74</v>
      </c>
      <c r="AY207" s="277" t="s">
        <v>158</v>
      </c>
    </row>
    <row r="208" s="13" customFormat="1">
      <c r="A208" s="13"/>
      <c r="B208" s="256"/>
      <c r="C208" s="257"/>
      <c r="D208" s="258" t="s">
        <v>181</v>
      </c>
      <c r="E208" s="259" t="s">
        <v>1</v>
      </c>
      <c r="F208" s="260" t="s">
        <v>1263</v>
      </c>
      <c r="G208" s="257"/>
      <c r="H208" s="261">
        <v>4.5999999999999996</v>
      </c>
      <c r="I208" s="262"/>
      <c r="J208" s="257"/>
      <c r="K208" s="257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181</v>
      </c>
      <c r="AU208" s="267" t="s">
        <v>83</v>
      </c>
      <c r="AV208" s="13" t="s">
        <v>83</v>
      </c>
      <c r="AW208" s="13" t="s">
        <v>31</v>
      </c>
      <c r="AX208" s="13" t="s">
        <v>81</v>
      </c>
      <c r="AY208" s="267" t="s">
        <v>158</v>
      </c>
    </row>
    <row r="209" s="2" customFormat="1" ht="16.5" customHeight="1">
      <c r="A209" s="38"/>
      <c r="B209" s="39"/>
      <c r="C209" s="243" t="s">
        <v>390</v>
      </c>
      <c r="D209" s="243" t="s">
        <v>161</v>
      </c>
      <c r="E209" s="244" t="s">
        <v>1264</v>
      </c>
      <c r="F209" s="245" t="s">
        <v>1265</v>
      </c>
      <c r="G209" s="246" t="s">
        <v>280</v>
      </c>
      <c r="H209" s="247">
        <v>0.69999999999999996</v>
      </c>
      <c r="I209" s="248"/>
      <c r="J209" s="249">
        <f>ROUND(I209*H209,2)</f>
        <v>0</v>
      </c>
      <c r="K209" s="245" t="s">
        <v>260</v>
      </c>
      <c r="L209" s="44"/>
      <c r="M209" s="250" t="s">
        <v>1</v>
      </c>
      <c r="N209" s="251" t="s">
        <v>39</v>
      </c>
      <c r="O209" s="91"/>
      <c r="P209" s="252">
        <f>O209*H209</f>
        <v>0</v>
      </c>
      <c r="Q209" s="252">
        <v>0.00107</v>
      </c>
      <c r="R209" s="252">
        <f>Q209*H209</f>
        <v>0.00074899999999999999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170</v>
      </c>
      <c r="AT209" s="254" t="s">
        <v>161</v>
      </c>
      <c r="AU209" s="254" t="s">
        <v>83</v>
      </c>
      <c r="AY209" s="17" t="s">
        <v>158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81</v>
      </c>
      <c r="BK209" s="255">
        <f>ROUND(I209*H209,2)</f>
        <v>0</v>
      </c>
      <c r="BL209" s="17" t="s">
        <v>170</v>
      </c>
      <c r="BM209" s="254" t="s">
        <v>1266</v>
      </c>
    </row>
    <row r="210" s="14" customFormat="1">
      <c r="A210" s="14"/>
      <c r="B210" s="268"/>
      <c r="C210" s="269"/>
      <c r="D210" s="258" t="s">
        <v>181</v>
      </c>
      <c r="E210" s="270" t="s">
        <v>1</v>
      </c>
      <c r="F210" s="271" t="s">
        <v>1267</v>
      </c>
      <c r="G210" s="269"/>
      <c r="H210" s="270" t="s">
        <v>1</v>
      </c>
      <c r="I210" s="272"/>
      <c r="J210" s="269"/>
      <c r="K210" s="269"/>
      <c r="L210" s="273"/>
      <c r="M210" s="274"/>
      <c r="N210" s="275"/>
      <c r="O210" s="275"/>
      <c r="P210" s="275"/>
      <c r="Q210" s="275"/>
      <c r="R210" s="275"/>
      <c r="S210" s="275"/>
      <c r="T210" s="27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7" t="s">
        <v>181</v>
      </c>
      <c r="AU210" s="277" t="s">
        <v>83</v>
      </c>
      <c r="AV210" s="14" t="s">
        <v>81</v>
      </c>
      <c r="AW210" s="14" t="s">
        <v>31</v>
      </c>
      <c r="AX210" s="14" t="s">
        <v>74</v>
      </c>
      <c r="AY210" s="277" t="s">
        <v>158</v>
      </c>
    </row>
    <row r="211" s="13" customFormat="1">
      <c r="A211" s="13"/>
      <c r="B211" s="256"/>
      <c r="C211" s="257"/>
      <c r="D211" s="258" t="s">
        <v>181</v>
      </c>
      <c r="E211" s="259" t="s">
        <v>1</v>
      </c>
      <c r="F211" s="260" t="s">
        <v>1268</v>
      </c>
      <c r="G211" s="257"/>
      <c r="H211" s="261">
        <v>0.69999999999999996</v>
      </c>
      <c r="I211" s="262"/>
      <c r="J211" s="257"/>
      <c r="K211" s="257"/>
      <c r="L211" s="263"/>
      <c r="M211" s="264"/>
      <c r="N211" s="265"/>
      <c r="O211" s="265"/>
      <c r="P211" s="265"/>
      <c r="Q211" s="265"/>
      <c r="R211" s="265"/>
      <c r="S211" s="265"/>
      <c r="T211" s="26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7" t="s">
        <v>181</v>
      </c>
      <c r="AU211" s="267" t="s">
        <v>83</v>
      </c>
      <c r="AV211" s="13" t="s">
        <v>83</v>
      </c>
      <c r="AW211" s="13" t="s">
        <v>31</v>
      </c>
      <c r="AX211" s="13" t="s">
        <v>81</v>
      </c>
      <c r="AY211" s="267" t="s">
        <v>158</v>
      </c>
    </row>
    <row r="212" s="12" customFormat="1" ht="22.8" customHeight="1">
      <c r="A212" s="12"/>
      <c r="B212" s="227"/>
      <c r="C212" s="228"/>
      <c r="D212" s="229" t="s">
        <v>73</v>
      </c>
      <c r="E212" s="241" t="s">
        <v>170</v>
      </c>
      <c r="F212" s="241" t="s">
        <v>989</v>
      </c>
      <c r="G212" s="228"/>
      <c r="H212" s="228"/>
      <c r="I212" s="231"/>
      <c r="J212" s="242">
        <f>BK212</f>
        <v>0</v>
      </c>
      <c r="K212" s="228"/>
      <c r="L212" s="233"/>
      <c r="M212" s="234"/>
      <c r="N212" s="235"/>
      <c r="O212" s="235"/>
      <c r="P212" s="236">
        <f>SUM(P213:P221)</f>
        <v>0</v>
      </c>
      <c r="Q212" s="235"/>
      <c r="R212" s="236">
        <f>SUM(R213:R221)</f>
        <v>36.471317300000003</v>
      </c>
      <c r="S212" s="235"/>
      <c r="T212" s="237">
        <f>SUM(T213:T221)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8" t="s">
        <v>81</v>
      </c>
      <c r="AT212" s="239" t="s">
        <v>73</v>
      </c>
      <c r="AU212" s="239" t="s">
        <v>81</v>
      </c>
      <c r="AY212" s="238" t="s">
        <v>158</v>
      </c>
      <c r="BK212" s="240">
        <f>SUM(BK213:BK221)</f>
        <v>0</v>
      </c>
    </row>
    <row r="213" s="2" customFormat="1" ht="21.75" customHeight="1">
      <c r="A213" s="38"/>
      <c r="B213" s="39"/>
      <c r="C213" s="243" t="s">
        <v>394</v>
      </c>
      <c r="D213" s="243" t="s">
        <v>161</v>
      </c>
      <c r="E213" s="244" t="s">
        <v>990</v>
      </c>
      <c r="F213" s="245" t="s">
        <v>991</v>
      </c>
      <c r="G213" s="246" t="s">
        <v>259</v>
      </c>
      <c r="H213" s="247">
        <v>62.859999999999999</v>
      </c>
      <c r="I213" s="248"/>
      <c r="J213" s="249">
        <f>ROUND(I213*H213,2)</f>
        <v>0</v>
      </c>
      <c r="K213" s="245" t="s">
        <v>260</v>
      </c>
      <c r="L213" s="44"/>
      <c r="M213" s="250" t="s">
        <v>1</v>
      </c>
      <c r="N213" s="251" t="s">
        <v>39</v>
      </c>
      <c r="O213" s="91"/>
      <c r="P213" s="252">
        <f>O213*H213</f>
        <v>0</v>
      </c>
      <c r="Q213" s="252">
        <v>0</v>
      </c>
      <c r="R213" s="252">
        <f>Q213*H213</f>
        <v>0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170</v>
      </c>
      <c r="AT213" s="254" t="s">
        <v>161</v>
      </c>
      <c r="AU213" s="254" t="s">
        <v>83</v>
      </c>
      <c r="AY213" s="17" t="s">
        <v>158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81</v>
      </c>
      <c r="BK213" s="255">
        <f>ROUND(I213*H213,2)</f>
        <v>0</v>
      </c>
      <c r="BL213" s="17" t="s">
        <v>170</v>
      </c>
      <c r="BM213" s="254" t="s">
        <v>1269</v>
      </c>
    </row>
    <row r="214" s="14" customFormat="1">
      <c r="A214" s="14"/>
      <c r="B214" s="268"/>
      <c r="C214" s="269"/>
      <c r="D214" s="258" t="s">
        <v>181</v>
      </c>
      <c r="E214" s="270" t="s">
        <v>1</v>
      </c>
      <c r="F214" s="271" t="s">
        <v>1270</v>
      </c>
      <c r="G214" s="269"/>
      <c r="H214" s="270" t="s">
        <v>1</v>
      </c>
      <c r="I214" s="272"/>
      <c r="J214" s="269"/>
      <c r="K214" s="269"/>
      <c r="L214" s="273"/>
      <c r="M214" s="274"/>
      <c r="N214" s="275"/>
      <c r="O214" s="275"/>
      <c r="P214" s="275"/>
      <c r="Q214" s="275"/>
      <c r="R214" s="275"/>
      <c r="S214" s="275"/>
      <c r="T214" s="27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7" t="s">
        <v>181</v>
      </c>
      <c r="AU214" s="277" t="s">
        <v>83</v>
      </c>
      <c r="AV214" s="14" t="s">
        <v>81</v>
      </c>
      <c r="AW214" s="14" t="s">
        <v>31</v>
      </c>
      <c r="AX214" s="14" t="s">
        <v>74</v>
      </c>
      <c r="AY214" s="277" t="s">
        <v>158</v>
      </c>
    </row>
    <row r="215" s="13" customFormat="1">
      <c r="A215" s="13"/>
      <c r="B215" s="256"/>
      <c r="C215" s="257"/>
      <c r="D215" s="258" t="s">
        <v>181</v>
      </c>
      <c r="E215" s="259" t="s">
        <v>1</v>
      </c>
      <c r="F215" s="260" t="s">
        <v>1271</v>
      </c>
      <c r="G215" s="257"/>
      <c r="H215" s="261">
        <v>62.859999999999999</v>
      </c>
      <c r="I215" s="262"/>
      <c r="J215" s="257"/>
      <c r="K215" s="257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181</v>
      </c>
      <c r="AU215" s="267" t="s">
        <v>83</v>
      </c>
      <c r="AV215" s="13" t="s">
        <v>83</v>
      </c>
      <c r="AW215" s="13" t="s">
        <v>31</v>
      </c>
      <c r="AX215" s="13" t="s">
        <v>81</v>
      </c>
      <c r="AY215" s="267" t="s">
        <v>158</v>
      </c>
    </row>
    <row r="216" s="2" customFormat="1" ht="21.75" customHeight="1">
      <c r="A216" s="38"/>
      <c r="B216" s="39"/>
      <c r="C216" s="243" t="s">
        <v>396</v>
      </c>
      <c r="D216" s="243" t="s">
        <v>161</v>
      </c>
      <c r="E216" s="244" t="s">
        <v>994</v>
      </c>
      <c r="F216" s="245" t="s">
        <v>995</v>
      </c>
      <c r="G216" s="246" t="s">
        <v>259</v>
      </c>
      <c r="H216" s="247">
        <v>86.384</v>
      </c>
      <c r="I216" s="248"/>
      <c r="J216" s="249">
        <f>ROUND(I216*H216,2)</f>
        <v>0</v>
      </c>
      <c r="K216" s="245" t="s">
        <v>260</v>
      </c>
      <c r="L216" s="44"/>
      <c r="M216" s="250" t="s">
        <v>1</v>
      </c>
      <c r="N216" s="251" t="s">
        <v>39</v>
      </c>
      <c r="O216" s="91"/>
      <c r="P216" s="252">
        <f>O216*H216</f>
        <v>0</v>
      </c>
      <c r="Q216" s="252">
        <v>0.40000000000000002</v>
      </c>
      <c r="R216" s="252">
        <f>Q216*H216</f>
        <v>34.553600000000003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170</v>
      </c>
      <c r="AT216" s="254" t="s">
        <v>161</v>
      </c>
      <c r="AU216" s="254" t="s">
        <v>83</v>
      </c>
      <c r="AY216" s="17" t="s">
        <v>158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81</v>
      </c>
      <c r="BK216" s="255">
        <f>ROUND(I216*H216,2)</f>
        <v>0</v>
      </c>
      <c r="BL216" s="17" t="s">
        <v>170</v>
      </c>
      <c r="BM216" s="254" t="s">
        <v>1272</v>
      </c>
    </row>
    <row r="217" s="14" customFormat="1">
      <c r="A217" s="14"/>
      <c r="B217" s="268"/>
      <c r="C217" s="269"/>
      <c r="D217" s="258" t="s">
        <v>181</v>
      </c>
      <c r="E217" s="270" t="s">
        <v>1</v>
      </c>
      <c r="F217" s="271" t="s">
        <v>1273</v>
      </c>
      <c r="G217" s="269"/>
      <c r="H217" s="270" t="s">
        <v>1</v>
      </c>
      <c r="I217" s="272"/>
      <c r="J217" s="269"/>
      <c r="K217" s="269"/>
      <c r="L217" s="273"/>
      <c r="M217" s="274"/>
      <c r="N217" s="275"/>
      <c r="O217" s="275"/>
      <c r="P217" s="275"/>
      <c r="Q217" s="275"/>
      <c r="R217" s="275"/>
      <c r="S217" s="275"/>
      <c r="T217" s="27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7" t="s">
        <v>181</v>
      </c>
      <c r="AU217" s="277" t="s">
        <v>83</v>
      </c>
      <c r="AV217" s="14" t="s">
        <v>81</v>
      </c>
      <c r="AW217" s="14" t="s">
        <v>31</v>
      </c>
      <c r="AX217" s="14" t="s">
        <v>74</v>
      </c>
      <c r="AY217" s="277" t="s">
        <v>158</v>
      </c>
    </row>
    <row r="218" s="13" customFormat="1">
      <c r="A218" s="13"/>
      <c r="B218" s="256"/>
      <c r="C218" s="257"/>
      <c r="D218" s="258" t="s">
        <v>181</v>
      </c>
      <c r="E218" s="259" t="s">
        <v>1</v>
      </c>
      <c r="F218" s="260" t="s">
        <v>1274</v>
      </c>
      <c r="G218" s="257"/>
      <c r="H218" s="261">
        <v>86.384</v>
      </c>
      <c r="I218" s="262"/>
      <c r="J218" s="257"/>
      <c r="K218" s="257"/>
      <c r="L218" s="263"/>
      <c r="M218" s="264"/>
      <c r="N218" s="265"/>
      <c r="O218" s="265"/>
      <c r="P218" s="265"/>
      <c r="Q218" s="265"/>
      <c r="R218" s="265"/>
      <c r="S218" s="265"/>
      <c r="T218" s="26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7" t="s">
        <v>181</v>
      </c>
      <c r="AU218" s="267" t="s">
        <v>83</v>
      </c>
      <c r="AV218" s="13" t="s">
        <v>83</v>
      </c>
      <c r="AW218" s="13" t="s">
        <v>31</v>
      </c>
      <c r="AX218" s="13" t="s">
        <v>81</v>
      </c>
      <c r="AY218" s="267" t="s">
        <v>158</v>
      </c>
    </row>
    <row r="219" s="2" customFormat="1" ht="21.75" customHeight="1">
      <c r="A219" s="38"/>
      <c r="B219" s="39"/>
      <c r="C219" s="243" t="s">
        <v>401</v>
      </c>
      <c r="D219" s="243" t="s">
        <v>161</v>
      </c>
      <c r="E219" s="244" t="s">
        <v>1275</v>
      </c>
      <c r="F219" s="245" t="s">
        <v>1276</v>
      </c>
      <c r="G219" s="246" t="s">
        <v>294</v>
      </c>
      <c r="H219" s="247">
        <v>0.76500000000000001</v>
      </c>
      <c r="I219" s="248"/>
      <c r="J219" s="249">
        <f>ROUND(I219*H219,2)</f>
        <v>0</v>
      </c>
      <c r="K219" s="245" t="s">
        <v>260</v>
      </c>
      <c r="L219" s="44"/>
      <c r="M219" s="250" t="s">
        <v>1</v>
      </c>
      <c r="N219" s="251" t="s">
        <v>39</v>
      </c>
      <c r="O219" s="91"/>
      <c r="P219" s="252">
        <f>O219*H219</f>
        <v>0</v>
      </c>
      <c r="Q219" s="252">
        <v>2.5068199999999998</v>
      </c>
      <c r="R219" s="252">
        <f>Q219*H219</f>
        <v>1.9177172999999999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170</v>
      </c>
      <c r="AT219" s="254" t="s">
        <v>161</v>
      </c>
      <c r="AU219" s="254" t="s">
        <v>83</v>
      </c>
      <c r="AY219" s="17" t="s">
        <v>158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81</v>
      </c>
      <c r="BK219" s="255">
        <f>ROUND(I219*H219,2)</f>
        <v>0</v>
      </c>
      <c r="BL219" s="17" t="s">
        <v>170</v>
      </c>
      <c r="BM219" s="254" t="s">
        <v>1277</v>
      </c>
    </row>
    <row r="220" s="14" customFormat="1">
      <c r="A220" s="14"/>
      <c r="B220" s="268"/>
      <c r="C220" s="269"/>
      <c r="D220" s="258" t="s">
        <v>181</v>
      </c>
      <c r="E220" s="270" t="s">
        <v>1</v>
      </c>
      <c r="F220" s="271" t="s">
        <v>1278</v>
      </c>
      <c r="G220" s="269"/>
      <c r="H220" s="270" t="s">
        <v>1</v>
      </c>
      <c r="I220" s="272"/>
      <c r="J220" s="269"/>
      <c r="K220" s="269"/>
      <c r="L220" s="273"/>
      <c r="M220" s="274"/>
      <c r="N220" s="275"/>
      <c r="O220" s="275"/>
      <c r="P220" s="275"/>
      <c r="Q220" s="275"/>
      <c r="R220" s="275"/>
      <c r="S220" s="275"/>
      <c r="T220" s="276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7" t="s">
        <v>181</v>
      </c>
      <c r="AU220" s="277" t="s">
        <v>83</v>
      </c>
      <c r="AV220" s="14" t="s">
        <v>81</v>
      </c>
      <c r="AW220" s="14" t="s">
        <v>31</v>
      </c>
      <c r="AX220" s="14" t="s">
        <v>74</v>
      </c>
      <c r="AY220" s="277" t="s">
        <v>158</v>
      </c>
    </row>
    <row r="221" s="13" customFormat="1">
      <c r="A221" s="13"/>
      <c r="B221" s="256"/>
      <c r="C221" s="257"/>
      <c r="D221" s="258" t="s">
        <v>181</v>
      </c>
      <c r="E221" s="259" t="s">
        <v>1</v>
      </c>
      <c r="F221" s="260" t="s">
        <v>1162</v>
      </c>
      <c r="G221" s="257"/>
      <c r="H221" s="261">
        <v>0.76500000000000001</v>
      </c>
      <c r="I221" s="262"/>
      <c r="J221" s="257"/>
      <c r="K221" s="257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181</v>
      </c>
      <c r="AU221" s="267" t="s">
        <v>83</v>
      </c>
      <c r="AV221" s="13" t="s">
        <v>83</v>
      </c>
      <c r="AW221" s="13" t="s">
        <v>31</v>
      </c>
      <c r="AX221" s="13" t="s">
        <v>81</v>
      </c>
      <c r="AY221" s="267" t="s">
        <v>158</v>
      </c>
    </row>
    <row r="222" s="12" customFormat="1" ht="22.8" customHeight="1">
      <c r="A222" s="12"/>
      <c r="B222" s="227"/>
      <c r="C222" s="228"/>
      <c r="D222" s="229" t="s">
        <v>73</v>
      </c>
      <c r="E222" s="241" t="s">
        <v>195</v>
      </c>
      <c r="F222" s="241" t="s">
        <v>1135</v>
      </c>
      <c r="G222" s="228"/>
      <c r="H222" s="228"/>
      <c r="I222" s="231"/>
      <c r="J222" s="242">
        <f>BK222</f>
        <v>0</v>
      </c>
      <c r="K222" s="228"/>
      <c r="L222" s="233"/>
      <c r="M222" s="234"/>
      <c r="N222" s="235"/>
      <c r="O222" s="235"/>
      <c r="P222" s="236">
        <f>SUM(P223:P240)</f>
        <v>0</v>
      </c>
      <c r="Q222" s="235"/>
      <c r="R222" s="236">
        <f>SUM(R223:R240)</f>
        <v>0.035028250000000004</v>
      </c>
      <c r="S222" s="235"/>
      <c r="T222" s="237">
        <f>SUM(T223:T240)</f>
        <v>1.7009999999999999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38" t="s">
        <v>81</v>
      </c>
      <c r="AT222" s="239" t="s">
        <v>73</v>
      </c>
      <c r="AU222" s="239" t="s">
        <v>81</v>
      </c>
      <c r="AY222" s="238" t="s">
        <v>158</v>
      </c>
      <c r="BK222" s="240">
        <f>SUM(BK223:BK240)</f>
        <v>0</v>
      </c>
    </row>
    <row r="223" s="2" customFormat="1" ht="21.75" customHeight="1">
      <c r="A223" s="38"/>
      <c r="B223" s="39"/>
      <c r="C223" s="243" t="s">
        <v>407</v>
      </c>
      <c r="D223" s="243" t="s">
        <v>161</v>
      </c>
      <c r="E223" s="244" t="s">
        <v>1279</v>
      </c>
      <c r="F223" s="245" t="s">
        <v>1280</v>
      </c>
      <c r="G223" s="246" t="s">
        <v>280</v>
      </c>
      <c r="H223" s="247">
        <v>61</v>
      </c>
      <c r="I223" s="248"/>
      <c r="J223" s="249">
        <f>ROUND(I223*H223,2)</f>
        <v>0</v>
      </c>
      <c r="K223" s="245" t="s">
        <v>1</v>
      </c>
      <c r="L223" s="44"/>
      <c r="M223" s="250" t="s">
        <v>1</v>
      </c>
      <c r="N223" s="251" t="s">
        <v>39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234</v>
      </c>
      <c r="AT223" s="254" t="s">
        <v>161</v>
      </c>
      <c r="AU223" s="254" t="s">
        <v>83</v>
      </c>
      <c r="AY223" s="17" t="s">
        <v>158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81</v>
      </c>
      <c r="BK223" s="255">
        <f>ROUND(I223*H223,2)</f>
        <v>0</v>
      </c>
      <c r="BL223" s="17" t="s">
        <v>234</v>
      </c>
      <c r="BM223" s="254" t="s">
        <v>1281</v>
      </c>
    </row>
    <row r="224" s="14" customFormat="1">
      <c r="A224" s="14"/>
      <c r="B224" s="268"/>
      <c r="C224" s="269"/>
      <c r="D224" s="258" t="s">
        <v>181</v>
      </c>
      <c r="E224" s="270" t="s">
        <v>1</v>
      </c>
      <c r="F224" s="271" t="s">
        <v>1282</v>
      </c>
      <c r="G224" s="269"/>
      <c r="H224" s="270" t="s">
        <v>1</v>
      </c>
      <c r="I224" s="272"/>
      <c r="J224" s="269"/>
      <c r="K224" s="269"/>
      <c r="L224" s="273"/>
      <c r="M224" s="274"/>
      <c r="N224" s="275"/>
      <c r="O224" s="275"/>
      <c r="P224" s="275"/>
      <c r="Q224" s="275"/>
      <c r="R224" s="275"/>
      <c r="S224" s="275"/>
      <c r="T224" s="27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7" t="s">
        <v>181</v>
      </c>
      <c r="AU224" s="277" t="s">
        <v>83</v>
      </c>
      <c r="AV224" s="14" t="s">
        <v>81</v>
      </c>
      <c r="AW224" s="14" t="s">
        <v>31</v>
      </c>
      <c r="AX224" s="14" t="s">
        <v>74</v>
      </c>
      <c r="AY224" s="277" t="s">
        <v>158</v>
      </c>
    </row>
    <row r="225" s="13" customFormat="1">
      <c r="A225" s="13"/>
      <c r="B225" s="256"/>
      <c r="C225" s="257"/>
      <c r="D225" s="258" t="s">
        <v>181</v>
      </c>
      <c r="E225" s="259" t="s">
        <v>1</v>
      </c>
      <c r="F225" s="260" t="s">
        <v>1283</v>
      </c>
      <c r="G225" s="257"/>
      <c r="H225" s="261">
        <v>61</v>
      </c>
      <c r="I225" s="262"/>
      <c r="J225" s="257"/>
      <c r="K225" s="257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181</v>
      </c>
      <c r="AU225" s="267" t="s">
        <v>83</v>
      </c>
      <c r="AV225" s="13" t="s">
        <v>83</v>
      </c>
      <c r="AW225" s="13" t="s">
        <v>31</v>
      </c>
      <c r="AX225" s="13" t="s">
        <v>81</v>
      </c>
      <c r="AY225" s="267" t="s">
        <v>158</v>
      </c>
    </row>
    <row r="226" s="2" customFormat="1" ht="21.75" customHeight="1">
      <c r="A226" s="38"/>
      <c r="B226" s="39"/>
      <c r="C226" s="243" t="s">
        <v>414</v>
      </c>
      <c r="D226" s="243" t="s">
        <v>161</v>
      </c>
      <c r="E226" s="244" t="s">
        <v>1284</v>
      </c>
      <c r="F226" s="245" t="s">
        <v>1280</v>
      </c>
      <c r="G226" s="246" t="s">
        <v>280</v>
      </c>
      <c r="H226" s="247">
        <v>33.5</v>
      </c>
      <c r="I226" s="248"/>
      <c r="J226" s="249">
        <f>ROUND(I226*H226,2)</f>
        <v>0</v>
      </c>
      <c r="K226" s="245" t="s">
        <v>1</v>
      </c>
      <c r="L226" s="44"/>
      <c r="M226" s="250" t="s">
        <v>1</v>
      </c>
      <c r="N226" s="251" t="s">
        <v>39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234</v>
      </c>
      <c r="AT226" s="254" t="s">
        <v>161</v>
      </c>
      <c r="AU226" s="254" t="s">
        <v>83</v>
      </c>
      <c r="AY226" s="17" t="s">
        <v>158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81</v>
      </c>
      <c r="BK226" s="255">
        <f>ROUND(I226*H226,2)</f>
        <v>0</v>
      </c>
      <c r="BL226" s="17" t="s">
        <v>234</v>
      </c>
      <c r="BM226" s="254" t="s">
        <v>1285</v>
      </c>
    </row>
    <row r="227" s="14" customFormat="1">
      <c r="A227" s="14"/>
      <c r="B227" s="268"/>
      <c r="C227" s="269"/>
      <c r="D227" s="258" t="s">
        <v>181</v>
      </c>
      <c r="E227" s="270" t="s">
        <v>1</v>
      </c>
      <c r="F227" s="271" t="s">
        <v>1286</v>
      </c>
      <c r="G227" s="269"/>
      <c r="H227" s="270" t="s">
        <v>1</v>
      </c>
      <c r="I227" s="272"/>
      <c r="J227" s="269"/>
      <c r="K227" s="269"/>
      <c r="L227" s="273"/>
      <c r="M227" s="274"/>
      <c r="N227" s="275"/>
      <c r="O227" s="275"/>
      <c r="P227" s="275"/>
      <c r="Q227" s="275"/>
      <c r="R227" s="275"/>
      <c r="S227" s="275"/>
      <c r="T227" s="276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7" t="s">
        <v>181</v>
      </c>
      <c r="AU227" s="277" t="s">
        <v>83</v>
      </c>
      <c r="AV227" s="14" t="s">
        <v>81</v>
      </c>
      <c r="AW227" s="14" t="s">
        <v>31</v>
      </c>
      <c r="AX227" s="14" t="s">
        <v>74</v>
      </c>
      <c r="AY227" s="277" t="s">
        <v>158</v>
      </c>
    </row>
    <row r="228" s="13" customFormat="1">
      <c r="A228" s="13"/>
      <c r="B228" s="256"/>
      <c r="C228" s="257"/>
      <c r="D228" s="258" t="s">
        <v>181</v>
      </c>
      <c r="E228" s="259" t="s">
        <v>1</v>
      </c>
      <c r="F228" s="260" t="s">
        <v>1287</v>
      </c>
      <c r="G228" s="257"/>
      <c r="H228" s="261">
        <v>33.5</v>
      </c>
      <c r="I228" s="262"/>
      <c r="J228" s="257"/>
      <c r="K228" s="257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181</v>
      </c>
      <c r="AU228" s="267" t="s">
        <v>83</v>
      </c>
      <c r="AV228" s="13" t="s">
        <v>83</v>
      </c>
      <c r="AW228" s="13" t="s">
        <v>31</v>
      </c>
      <c r="AX228" s="13" t="s">
        <v>81</v>
      </c>
      <c r="AY228" s="267" t="s">
        <v>158</v>
      </c>
    </row>
    <row r="229" s="2" customFormat="1" ht="21.75" customHeight="1">
      <c r="A229" s="38"/>
      <c r="B229" s="39"/>
      <c r="C229" s="243" t="s">
        <v>419</v>
      </c>
      <c r="D229" s="243" t="s">
        <v>161</v>
      </c>
      <c r="E229" s="244" t="s">
        <v>1288</v>
      </c>
      <c r="F229" s="245" t="s">
        <v>1289</v>
      </c>
      <c r="G229" s="246" t="s">
        <v>259</v>
      </c>
      <c r="H229" s="247">
        <v>1.7749999999999999</v>
      </c>
      <c r="I229" s="248"/>
      <c r="J229" s="249">
        <f>ROUND(I229*H229,2)</f>
        <v>0</v>
      </c>
      <c r="K229" s="245" t="s">
        <v>260</v>
      </c>
      <c r="L229" s="44"/>
      <c r="M229" s="250" t="s">
        <v>1</v>
      </c>
      <c r="N229" s="251" t="s">
        <v>39</v>
      </c>
      <c r="O229" s="91"/>
      <c r="P229" s="252">
        <f>O229*H229</f>
        <v>0</v>
      </c>
      <c r="Q229" s="252">
        <v>0.00063000000000000003</v>
      </c>
      <c r="R229" s="252">
        <f>Q229*H229</f>
        <v>0.0011182499999999999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170</v>
      </c>
      <c r="AT229" s="254" t="s">
        <v>161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170</v>
      </c>
      <c r="BM229" s="254" t="s">
        <v>1290</v>
      </c>
    </row>
    <row r="230" s="14" customFormat="1">
      <c r="A230" s="14"/>
      <c r="B230" s="268"/>
      <c r="C230" s="269"/>
      <c r="D230" s="258" t="s">
        <v>181</v>
      </c>
      <c r="E230" s="270" t="s">
        <v>1</v>
      </c>
      <c r="F230" s="271" t="s">
        <v>1291</v>
      </c>
      <c r="G230" s="269"/>
      <c r="H230" s="270" t="s">
        <v>1</v>
      </c>
      <c r="I230" s="272"/>
      <c r="J230" s="269"/>
      <c r="K230" s="269"/>
      <c r="L230" s="273"/>
      <c r="M230" s="274"/>
      <c r="N230" s="275"/>
      <c r="O230" s="275"/>
      <c r="P230" s="275"/>
      <c r="Q230" s="275"/>
      <c r="R230" s="275"/>
      <c r="S230" s="275"/>
      <c r="T230" s="27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7" t="s">
        <v>181</v>
      </c>
      <c r="AU230" s="277" t="s">
        <v>83</v>
      </c>
      <c r="AV230" s="14" t="s">
        <v>81</v>
      </c>
      <c r="AW230" s="14" t="s">
        <v>31</v>
      </c>
      <c r="AX230" s="14" t="s">
        <v>74</v>
      </c>
      <c r="AY230" s="277" t="s">
        <v>158</v>
      </c>
    </row>
    <row r="231" s="13" customFormat="1">
      <c r="A231" s="13"/>
      <c r="B231" s="256"/>
      <c r="C231" s="257"/>
      <c r="D231" s="258" t="s">
        <v>181</v>
      </c>
      <c r="E231" s="259" t="s">
        <v>1</v>
      </c>
      <c r="F231" s="260" t="s">
        <v>1292</v>
      </c>
      <c r="G231" s="257"/>
      <c r="H231" s="261">
        <v>1.7749999999999999</v>
      </c>
      <c r="I231" s="262"/>
      <c r="J231" s="257"/>
      <c r="K231" s="257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181</v>
      </c>
      <c r="AU231" s="267" t="s">
        <v>83</v>
      </c>
      <c r="AV231" s="13" t="s">
        <v>83</v>
      </c>
      <c r="AW231" s="13" t="s">
        <v>31</v>
      </c>
      <c r="AX231" s="13" t="s">
        <v>81</v>
      </c>
      <c r="AY231" s="267" t="s">
        <v>158</v>
      </c>
    </row>
    <row r="232" s="2" customFormat="1" ht="21.75" customHeight="1">
      <c r="A232" s="38"/>
      <c r="B232" s="39"/>
      <c r="C232" s="243" t="s">
        <v>424</v>
      </c>
      <c r="D232" s="243" t="s">
        <v>161</v>
      </c>
      <c r="E232" s="244" t="s">
        <v>1293</v>
      </c>
      <c r="F232" s="245" t="s">
        <v>1294</v>
      </c>
      <c r="G232" s="246" t="s">
        <v>280</v>
      </c>
      <c r="H232" s="247">
        <v>12</v>
      </c>
      <c r="I232" s="248"/>
      <c r="J232" s="249">
        <f>ROUND(I232*H232,2)</f>
        <v>0</v>
      </c>
      <c r="K232" s="245" t="s">
        <v>260</v>
      </c>
      <c r="L232" s="44"/>
      <c r="M232" s="250" t="s">
        <v>1</v>
      </c>
      <c r="N232" s="251" t="s">
        <v>39</v>
      </c>
      <c r="O232" s="91"/>
      <c r="P232" s="252">
        <f>O232*H232</f>
        <v>0</v>
      </c>
      <c r="Q232" s="252">
        <v>0.00017000000000000001</v>
      </c>
      <c r="R232" s="252">
        <f>Q232*H232</f>
        <v>0.0020400000000000001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170</v>
      </c>
      <c r="AT232" s="254" t="s">
        <v>161</v>
      </c>
      <c r="AU232" s="254" t="s">
        <v>83</v>
      </c>
      <c r="AY232" s="17" t="s">
        <v>158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81</v>
      </c>
      <c r="BK232" s="255">
        <f>ROUND(I232*H232,2)</f>
        <v>0</v>
      </c>
      <c r="BL232" s="17" t="s">
        <v>170</v>
      </c>
      <c r="BM232" s="254" t="s">
        <v>1295</v>
      </c>
    </row>
    <row r="233" s="13" customFormat="1">
      <c r="A233" s="13"/>
      <c r="B233" s="256"/>
      <c r="C233" s="257"/>
      <c r="D233" s="258" t="s">
        <v>181</v>
      </c>
      <c r="E233" s="259" t="s">
        <v>1</v>
      </c>
      <c r="F233" s="260" t="s">
        <v>1296</v>
      </c>
      <c r="G233" s="257"/>
      <c r="H233" s="261">
        <v>12</v>
      </c>
      <c r="I233" s="262"/>
      <c r="J233" s="257"/>
      <c r="K233" s="257"/>
      <c r="L233" s="263"/>
      <c r="M233" s="264"/>
      <c r="N233" s="265"/>
      <c r="O233" s="265"/>
      <c r="P233" s="265"/>
      <c r="Q233" s="265"/>
      <c r="R233" s="265"/>
      <c r="S233" s="265"/>
      <c r="T233" s="26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7" t="s">
        <v>181</v>
      </c>
      <c r="AU233" s="267" t="s">
        <v>83</v>
      </c>
      <c r="AV233" s="13" t="s">
        <v>83</v>
      </c>
      <c r="AW233" s="13" t="s">
        <v>31</v>
      </c>
      <c r="AX233" s="13" t="s">
        <v>81</v>
      </c>
      <c r="AY233" s="267" t="s">
        <v>158</v>
      </c>
    </row>
    <row r="234" s="2" customFormat="1" ht="21.75" customHeight="1">
      <c r="A234" s="38"/>
      <c r="B234" s="39"/>
      <c r="C234" s="243" t="s">
        <v>429</v>
      </c>
      <c r="D234" s="243" t="s">
        <v>161</v>
      </c>
      <c r="E234" s="244" t="s">
        <v>1297</v>
      </c>
      <c r="F234" s="245" t="s">
        <v>1298</v>
      </c>
      <c r="G234" s="246" t="s">
        <v>237</v>
      </c>
      <c r="H234" s="247">
        <v>1</v>
      </c>
      <c r="I234" s="248"/>
      <c r="J234" s="249">
        <f>ROUND(I234*H234,2)</f>
        <v>0</v>
      </c>
      <c r="K234" s="245" t="s">
        <v>260</v>
      </c>
      <c r="L234" s="44"/>
      <c r="M234" s="250" t="s">
        <v>1</v>
      </c>
      <c r="N234" s="251" t="s">
        <v>39</v>
      </c>
      <c r="O234" s="91"/>
      <c r="P234" s="252">
        <f>O234*H234</f>
        <v>0</v>
      </c>
      <c r="Q234" s="252">
        <v>0.0064900000000000001</v>
      </c>
      <c r="R234" s="252">
        <f>Q234*H234</f>
        <v>0.0064900000000000001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170</v>
      </c>
      <c r="AT234" s="254" t="s">
        <v>161</v>
      </c>
      <c r="AU234" s="254" t="s">
        <v>83</v>
      </c>
      <c r="AY234" s="17" t="s">
        <v>158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81</v>
      </c>
      <c r="BK234" s="255">
        <f>ROUND(I234*H234,2)</f>
        <v>0</v>
      </c>
      <c r="BL234" s="17" t="s">
        <v>170</v>
      </c>
      <c r="BM234" s="254" t="s">
        <v>1299</v>
      </c>
    </row>
    <row r="235" s="2" customFormat="1" ht="16.5" customHeight="1">
      <c r="A235" s="38"/>
      <c r="B235" s="39"/>
      <c r="C235" s="243" t="s">
        <v>434</v>
      </c>
      <c r="D235" s="243" t="s">
        <v>161</v>
      </c>
      <c r="E235" s="244" t="s">
        <v>1300</v>
      </c>
      <c r="F235" s="245" t="s">
        <v>1301</v>
      </c>
      <c r="G235" s="246" t="s">
        <v>237</v>
      </c>
      <c r="H235" s="247">
        <v>6</v>
      </c>
      <c r="I235" s="248"/>
      <c r="J235" s="249">
        <f>ROUND(I235*H235,2)</f>
        <v>0</v>
      </c>
      <c r="K235" s="245" t="s">
        <v>260</v>
      </c>
      <c r="L235" s="44"/>
      <c r="M235" s="250" t="s">
        <v>1</v>
      </c>
      <c r="N235" s="251" t="s">
        <v>39</v>
      </c>
      <c r="O235" s="91"/>
      <c r="P235" s="252">
        <f>O235*H235</f>
        <v>0</v>
      </c>
      <c r="Q235" s="252">
        <v>0.00181</v>
      </c>
      <c r="R235" s="252">
        <f>Q235*H235</f>
        <v>0.01086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170</v>
      </c>
      <c r="AT235" s="254" t="s">
        <v>161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170</v>
      </c>
      <c r="BM235" s="254" t="s">
        <v>1302</v>
      </c>
    </row>
    <row r="236" s="14" customFormat="1">
      <c r="A236" s="14"/>
      <c r="B236" s="268"/>
      <c r="C236" s="269"/>
      <c r="D236" s="258" t="s">
        <v>181</v>
      </c>
      <c r="E236" s="270" t="s">
        <v>1</v>
      </c>
      <c r="F236" s="271" t="s">
        <v>1303</v>
      </c>
      <c r="G236" s="269"/>
      <c r="H236" s="270" t="s">
        <v>1</v>
      </c>
      <c r="I236" s="272"/>
      <c r="J236" s="269"/>
      <c r="K236" s="269"/>
      <c r="L236" s="273"/>
      <c r="M236" s="274"/>
      <c r="N236" s="275"/>
      <c r="O236" s="275"/>
      <c r="P236" s="275"/>
      <c r="Q236" s="275"/>
      <c r="R236" s="275"/>
      <c r="S236" s="275"/>
      <c r="T236" s="27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7" t="s">
        <v>181</v>
      </c>
      <c r="AU236" s="277" t="s">
        <v>83</v>
      </c>
      <c r="AV236" s="14" t="s">
        <v>81</v>
      </c>
      <c r="AW236" s="14" t="s">
        <v>31</v>
      </c>
      <c r="AX236" s="14" t="s">
        <v>74</v>
      </c>
      <c r="AY236" s="277" t="s">
        <v>158</v>
      </c>
    </row>
    <row r="237" s="13" customFormat="1">
      <c r="A237" s="13"/>
      <c r="B237" s="256"/>
      <c r="C237" s="257"/>
      <c r="D237" s="258" t="s">
        <v>181</v>
      </c>
      <c r="E237" s="259" t="s">
        <v>1</v>
      </c>
      <c r="F237" s="260" t="s">
        <v>1304</v>
      </c>
      <c r="G237" s="257"/>
      <c r="H237" s="261">
        <v>6</v>
      </c>
      <c r="I237" s="262"/>
      <c r="J237" s="257"/>
      <c r="K237" s="257"/>
      <c r="L237" s="263"/>
      <c r="M237" s="264"/>
      <c r="N237" s="265"/>
      <c r="O237" s="265"/>
      <c r="P237" s="265"/>
      <c r="Q237" s="265"/>
      <c r="R237" s="265"/>
      <c r="S237" s="265"/>
      <c r="T237" s="26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7" t="s">
        <v>181</v>
      </c>
      <c r="AU237" s="267" t="s">
        <v>83</v>
      </c>
      <c r="AV237" s="13" t="s">
        <v>83</v>
      </c>
      <c r="AW237" s="13" t="s">
        <v>31</v>
      </c>
      <c r="AX237" s="13" t="s">
        <v>81</v>
      </c>
      <c r="AY237" s="267" t="s">
        <v>158</v>
      </c>
    </row>
    <row r="238" s="2" customFormat="1" ht="16.5" customHeight="1">
      <c r="A238" s="38"/>
      <c r="B238" s="39"/>
      <c r="C238" s="294" t="s">
        <v>439</v>
      </c>
      <c r="D238" s="294" t="s">
        <v>384</v>
      </c>
      <c r="E238" s="295" t="s">
        <v>1305</v>
      </c>
      <c r="F238" s="296" t="s">
        <v>1306</v>
      </c>
      <c r="G238" s="297" t="s">
        <v>237</v>
      </c>
      <c r="H238" s="298">
        <v>6</v>
      </c>
      <c r="I238" s="299"/>
      <c r="J238" s="300">
        <f>ROUND(I238*H238,2)</f>
        <v>0</v>
      </c>
      <c r="K238" s="296" t="s">
        <v>260</v>
      </c>
      <c r="L238" s="301"/>
      <c r="M238" s="302" t="s">
        <v>1</v>
      </c>
      <c r="N238" s="303" t="s">
        <v>39</v>
      </c>
      <c r="O238" s="91"/>
      <c r="P238" s="252">
        <f>O238*H238</f>
        <v>0</v>
      </c>
      <c r="Q238" s="252">
        <v>0.00116</v>
      </c>
      <c r="R238" s="252">
        <f>Q238*H238</f>
        <v>0.00696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190</v>
      </c>
      <c r="AT238" s="254" t="s">
        <v>384</v>
      </c>
      <c r="AU238" s="254" t="s">
        <v>83</v>
      </c>
      <c r="AY238" s="17" t="s">
        <v>158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81</v>
      </c>
      <c r="BK238" s="255">
        <f>ROUND(I238*H238,2)</f>
        <v>0</v>
      </c>
      <c r="BL238" s="17" t="s">
        <v>170</v>
      </c>
      <c r="BM238" s="254" t="s">
        <v>1307</v>
      </c>
    </row>
    <row r="239" s="2" customFormat="1" ht="16.5" customHeight="1">
      <c r="A239" s="38"/>
      <c r="B239" s="39"/>
      <c r="C239" s="243" t="s">
        <v>445</v>
      </c>
      <c r="D239" s="243" t="s">
        <v>161</v>
      </c>
      <c r="E239" s="244" t="s">
        <v>1308</v>
      </c>
      <c r="F239" s="245" t="s">
        <v>1309</v>
      </c>
      <c r="G239" s="246" t="s">
        <v>280</v>
      </c>
      <c r="H239" s="247">
        <v>94.5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8.0000000000000007E-05</v>
      </c>
      <c r="R239" s="252">
        <f>Q239*H239</f>
        <v>0.0075600000000000007</v>
      </c>
      <c r="S239" s="252">
        <v>0.017999999999999999</v>
      </c>
      <c r="T239" s="253">
        <f>S239*H239</f>
        <v>1.7009999999999999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170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170</v>
      </c>
      <c r="BM239" s="254" t="s">
        <v>1310</v>
      </c>
    </row>
    <row r="240" s="13" customFormat="1">
      <c r="A240" s="13"/>
      <c r="B240" s="256"/>
      <c r="C240" s="257"/>
      <c r="D240" s="258" t="s">
        <v>181</v>
      </c>
      <c r="E240" s="259" t="s">
        <v>1</v>
      </c>
      <c r="F240" s="260" t="s">
        <v>1311</v>
      </c>
      <c r="G240" s="257"/>
      <c r="H240" s="261">
        <v>94.5</v>
      </c>
      <c r="I240" s="262"/>
      <c r="J240" s="257"/>
      <c r="K240" s="257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181</v>
      </c>
      <c r="AU240" s="267" t="s">
        <v>83</v>
      </c>
      <c r="AV240" s="13" t="s">
        <v>83</v>
      </c>
      <c r="AW240" s="13" t="s">
        <v>31</v>
      </c>
      <c r="AX240" s="13" t="s">
        <v>81</v>
      </c>
      <c r="AY240" s="267" t="s">
        <v>158</v>
      </c>
    </row>
    <row r="241" s="12" customFormat="1" ht="22.8" customHeight="1">
      <c r="A241" s="12"/>
      <c r="B241" s="227"/>
      <c r="C241" s="228"/>
      <c r="D241" s="229" t="s">
        <v>73</v>
      </c>
      <c r="E241" s="241" t="s">
        <v>849</v>
      </c>
      <c r="F241" s="241" t="s">
        <v>850</v>
      </c>
      <c r="G241" s="228"/>
      <c r="H241" s="228"/>
      <c r="I241" s="231"/>
      <c r="J241" s="242">
        <f>BK241</f>
        <v>0</v>
      </c>
      <c r="K241" s="228"/>
      <c r="L241" s="233"/>
      <c r="M241" s="234"/>
      <c r="N241" s="235"/>
      <c r="O241" s="235"/>
      <c r="P241" s="236">
        <f>SUM(P242:P246)</f>
        <v>0</v>
      </c>
      <c r="Q241" s="235"/>
      <c r="R241" s="236">
        <f>SUM(R242:R246)</f>
        <v>0</v>
      </c>
      <c r="S241" s="235"/>
      <c r="T241" s="237">
        <f>SUM(T242:T246)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8" t="s">
        <v>81</v>
      </c>
      <c r="AT241" s="239" t="s">
        <v>73</v>
      </c>
      <c r="AU241" s="239" t="s">
        <v>81</v>
      </c>
      <c r="AY241" s="238" t="s">
        <v>158</v>
      </c>
      <c r="BK241" s="240">
        <f>SUM(BK242:BK246)</f>
        <v>0</v>
      </c>
    </row>
    <row r="242" s="2" customFormat="1" ht="21.75" customHeight="1">
      <c r="A242" s="38"/>
      <c r="B242" s="39"/>
      <c r="C242" s="243" t="s">
        <v>450</v>
      </c>
      <c r="D242" s="243" t="s">
        <v>161</v>
      </c>
      <c r="E242" s="244" t="s">
        <v>1312</v>
      </c>
      <c r="F242" s="245" t="s">
        <v>1313</v>
      </c>
      <c r="G242" s="246" t="s">
        <v>387</v>
      </c>
      <c r="H242" s="247">
        <v>1.7010000000000001</v>
      </c>
      <c r="I242" s="248"/>
      <c r="J242" s="249">
        <f>ROUND(I242*H242,2)</f>
        <v>0</v>
      </c>
      <c r="K242" s="245" t="s">
        <v>260</v>
      </c>
      <c r="L242" s="44"/>
      <c r="M242" s="250" t="s">
        <v>1</v>
      </c>
      <c r="N242" s="251" t="s">
        <v>39</v>
      </c>
      <c r="O242" s="91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170</v>
      </c>
      <c r="AT242" s="254" t="s">
        <v>161</v>
      </c>
      <c r="AU242" s="254" t="s">
        <v>83</v>
      </c>
      <c r="AY242" s="17" t="s">
        <v>158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81</v>
      </c>
      <c r="BK242" s="255">
        <f>ROUND(I242*H242,2)</f>
        <v>0</v>
      </c>
      <c r="BL242" s="17" t="s">
        <v>170</v>
      </c>
      <c r="BM242" s="254" t="s">
        <v>1314</v>
      </c>
    </row>
    <row r="243" s="2" customFormat="1" ht="21.75" customHeight="1">
      <c r="A243" s="38"/>
      <c r="B243" s="39"/>
      <c r="C243" s="243" t="s">
        <v>455</v>
      </c>
      <c r="D243" s="243" t="s">
        <v>161</v>
      </c>
      <c r="E243" s="244" t="s">
        <v>1315</v>
      </c>
      <c r="F243" s="245" t="s">
        <v>875</v>
      </c>
      <c r="G243" s="246" t="s">
        <v>387</v>
      </c>
      <c r="H243" s="247">
        <v>49.329000000000001</v>
      </c>
      <c r="I243" s="248"/>
      <c r="J243" s="249">
        <f>ROUND(I243*H243,2)</f>
        <v>0</v>
      </c>
      <c r="K243" s="245" t="s">
        <v>260</v>
      </c>
      <c r="L243" s="44"/>
      <c r="M243" s="250" t="s">
        <v>1</v>
      </c>
      <c r="N243" s="251" t="s">
        <v>39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170</v>
      </c>
      <c r="AT243" s="254" t="s">
        <v>161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170</v>
      </c>
      <c r="BM243" s="254" t="s">
        <v>1316</v>
      </c>
    </row>
    <row r="244" s="14" customFormat="1">
      <c r="A244" s="14"/>
      <c r="B244" s="268"/>
      <c r="C244" s="269"/>
      <c r="D244" s="258" t="s">
        <v>181</v>
      </c>
      <c r="E244" s="270" t="s">
        <v>1</v>
      </c>
      <c r="F244" s="271" t="s">
        <v>1317</v>
      </c>
      <c r="G244" s="269"/>
      <c r="H244" s="270" t="s">
        <v>1</v>
      </c>
      <c r="I244" s="272"/>
      <c r="J244" s="269"/>
      <c r="K244" s="269"/>
      <c r="L244" s="273"/>
      <c r="M244" s="274"/>
      <c r="N244" s="275"/>
      <c r="O244" s="275"/>
      <c r="P244" s="275"/>
      <c r="Q244" s="275"/>
      <c r="R244" s="275"/>
      <c r="S244" s="275"/>
      <c r="T244" s="276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7" t="s">
        <v>181</v>
      </c>
      <c r="AU244" s="277" t="s">
        <v>83</v>
      </c>
      <c r="AV244" s="14" t="s">
        <v>81</v>
      </c>
      <c r="AW244" s="14" t="s">
        <v>31</v>
      </c>
      <c r="AX244" s="14" t="s">
        <v>74</v>
      </c>
      <c r="AY244" s="277" t="s">
        <v>158</v>
      </c>
    </row>
    <row r="245" s="13" customFormat="1">
      <c r="A245" s="13"/>
      <c r="B245" s="256"/>
      <c r="C245" s="257"/>
      <c r="D245" s="258" t="s">
        <v>181</v>
      </c>
      <c r="E245" s="259" t="s">
        <v>1</v>
      </c>
      <c r="F245" s="260" t="s">
        <v>1318</v>
      </c>
      <c r="G245" s="257"/>
      <c r="H245" s="261">
        <v>49.329000000000001</v>
      </c>
      <c r="I245" s="262"/>
      <c r="J245" s="257"/>
      <c r="K245" s="257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181</v>
      </c>
      <c r="AU245" s="267" t="s">
        <v>83</v>
      </c>
      <c r="AV245" s="13" t="s">
        <v>83</v>
      </c>
      <c r="AW245" s="13" t="s">
        <v>31</v>
      </c>
      <c r="AX245" s="13" t="s">
        <v>81</v>
      </c>
      <c r="AY245" s="267" t="s">
        <v>158</v>
      </c>
    </row>
    <row r="246" s="2" customFormat="1" ht="21.75" customHeight="1">
      <c r="A246" s="38"/>
      <c r="B246" s="39"/>
      <c r="C246" s="243" t="s">
        <v>460</v>
      </c>
      <c r="D246" s="243" t="s">
        <v>161</v>
      </c>
      <c r="E246" s="244" t="s">
        <v>1319</v>
      </c>
      <c r="F246" s="245" t="s">
        <v>1320</v>
      </c>
      <c r="G246" s="246" t="s">
        <v>387</v>
      </c>
      <c r="H246" s="247">
        <v>1.7010000000000001</v>
      </c>
      <c r="I246" s="248"/>
      <c r="J246" s="249">
        <f>ROUND(I246*H246,2)</f>
        <v>0</v>
      </c>
      <c r="K246" s="245" t="s">
        <v>260</v>
      </c>
      <c r="L246" s="44"/>
      <c r="M246" s="250" t="s">
        <v>1</v>
      </c>
      <c r="N246" s="251" t="s">
        <v>39</v>
      </c>
      <c r="O246" s="91"/>
      <c r="P246" s="252">
        <f>O246*H246</f>
        <v>0</v>
      </c>
      <c r="Q246" s="252">
        <v>0</v>
      </c>
      <c r="R246" s="252">
        <f>Q246*H246</f>
        <v>0</v>
      </c>
      <c r="S246" s="252">
        <v>0</v>
      </c>
      <c r="T246" s="25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170</v>
      </c>
      <c r="AT246" s="254" t="s">
        <v>161</v>
      </c>
      <c r="AU246" s="254" t="s">
        <v>83</v>
      </c>
      <c r="AY246" s="17" t="s">
        <v>158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81</v>
      </c>
      <c r="BK246" s="255">
        <f>ROUND(I246*H246,2)</f>
        <v>0</v>
      </c>
      <c r="BL246" s="17" t="s">
        <v>170</v>
      </c>
      <c r="BM246" s="254" t="s">
        <v>1321</v>
      </c>
    </row>
    <row r="247" s="12" customFormat="1" ht="22.8" customHeight="1">
      <c r="A247" s="12"/>
      <c r="B247" s="227"/>
      <c r="C247" s="228"/>
      <c r="D247" s="229" t="s">
        <v>73</v>
      </c>
      <c r="E247" s="241" t="s">
        <v>889</v>
      </c>
      <c r="F247" s="241" t="s">
        <v>890</v>
      </c>
      <c r="G247" s="228"/>
      <c r="H247" s="228"/>
      <c r="I247" s="231"/>
      <c r="J247" s="242">
        <f>BK247</f>
        <v>0</v>
      </c>
      <c r="K247" s="228"/>
      <c r="L247" s="233"/>
      <c r="M247" s="234"/>
      <c r="N247" s="235"/>
      <c r="O247" s="235"/>
      <c r="P247" s="236">
        <f>P248</f>
        <v>0</v>
      </c>
      <c r="Q247" s="235"/>
      <c r="R247" s="236">
        <f>R248</f>
        <v>0</v>
      </c>
      <c r="S247" s="235"/>
      <c r="T247" s="237">
        <f>T248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38" t="s">
        <v>81</v>
      </c>
      <c r="AT247" s="239" t="s">
        <v>73</v>
      </c>
      <c r="AU247" s="239" t="s">
        <v>81</v>
      </c>
      <c r="AY247" s="238" t="s">
        <v>158</v>
      </c>
      <c r="BK247" s="240">
        <f>BK248</f>
        <v>0</v>
      </c>
    </row>
    <row r="248" s="2" customFormat="1" ht="16.5" customHeight="1">
      <c r="A248" s="38"/>
      <c r="B248" s="39"/>
      <c r="C248" s="243" t="s">
        <v>465</v>
      </c>
      <c r="D248" s="243" t="s">
        <v>161</v>
      </c>
      <c r="E248" s="244" t="s">
        <v>1322</v>
      </c>
      <c r="F248" s="245" t="s">
        <v>1323</v>
      </c>
      <c r="G248" s="246" t="s">
        <v>387</v>
      </c>
      <c r="H248" s="247">
        <v>117.931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170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170</v>
      </c>
      <c r="BM248" s="254" t="s">
        <v>1324</v>
      </c>
    </row>
    <row r="249" s="12" customFormat="1" ht="25.92" customHeight="1">
      <c r="A249" s="12"/>
      <c r="B249" s="227"/>
      <c r="C249" s="228"/>
      <c r="D249" s="229" t="s">
        <v>73</v>
      </c>
      <c r="E249" s="230" t="s">
        <v>1102</v>
      </c>
      <c r="F249" s="230" t="s">
        <v>1103</v>
      </c>
      <c r="G249" s="228"/>
      <c r="H249" s="228"/>
      <c r="I249" s="231"/>
      <c r="J249" s="232">
        <f>BK249</f>
        <v>0</v>
      </c>
      <c r="K249" s="228"/>
      <c r="L249" s="233"/>
      <c r="M249" s="234"/>
      <c r="N249" s="235"/>
      <c r="O249" s="235"/>
      <c r="P249" s="236">
        <f>P250</f>
        <v>0</v>
      </c>
      <c r="Q249" s="235"/>
      <c r="R249" s="236">
        <f>R250</f>
        <v>0.47598175999999998</v>
      </c>
      <c r="S249" s="235"/>
      <c r="T249" s="237">
        <f>T250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38" t="s">
        <v>83</v>
      </c>
      <c r="AT249" s="239" t="s">
        <v>73</v>
      </c>
      <c r="AU249" s="239" t="s">
        <v>74</v>
      </c>
      <c r="AY249" s="238" t="s">
        <v>158</v>
      </c>
      <c r="BK249" s="240">
        <f>BK250</f>
        <v>0</v>
      </c>
    </row>
    <row r="250" s="12" customFormat="1" ht="22.8" customHeight="1">
      <c r="A250" s="12"/>
      <c r="B250" s="227"/>
      <c r="C250" s="228"/>
      <c r="D250" s="229" t="s">
        <v>73</v>
      </c>
      <c r="E250" s="241" t="s">
        <v>1325</v>
      </c>
      <c r="F250" s="241" t="s">
        <v>1326</v>
      </c>
      <c r="G250" s="228"/>
      <c r="H250" s="228"/>
      <c r="I250" s="231"/>
      <c r="J250" s="242">
        <f>BK250</f>
        <v>0</v>
      </c>
      <c r="K250" s="228"/>
      <c r="L250" s="233"/>
      <c r="M250" s="234"/>
      <c r="N250" s="235"/>
      <c r="O250" s="235"/>
      <c r="P250" s="236">
        <f>SUM(P251:P279)</f>
        <v>0</v>
      </c>
      <c r="Q250" s="235"/>
      <c r="R250" s="236">
        <f>SUM(R251:R279)</f>
        <v>0.47598175999999998</v>
      </c>
      <c r="S250" s="235"/>
      <c r="T250" s="237">
        <f>SUM(T251:T279)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38" t="s">
        <v>83</v>
      </c>
      <c r="AT250" s="239" t="s">
        <v>73</v>
      </c>
      <c r="AU250" s="239" t="s">
        <v>81</v>
      </c>
      <c r="AY250" s="238" t="s">
        <v>158</v>
      </c>
      <c r="BK250" s="240">
        <f>SUM(BK251:BK279)</f>
        <v>0</v>
      </c>
    </row>
    <row r="251" s="2" customFormat="1" ht="21.75" customHeight="1">
      <c r="A251" s="38"/>
      <c r="B251" s="39"/>
      <c r="C251" s="243" t="s">
        <v>470</v>
      </c>
      <c r="D251" s="243" t="s">
        <v>161</v>
      </c>
      <c r="E251" s="244" t="s">
        <v>1327</v>
      </c>
      <c r="F251" s="245" t="s">
        <v>1328</v>
      </c>
      <c r="G251" s="246" t="s">
        <v>259</v>
      </c>
      <c r="H251" s="247">
        <v>25.324000000000002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234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234</v>
      </c>
      <c r="BM251" s="254" t="s">
        <v>1329</v>
      </c>
    </row>
    <row r="252" s="13" customFormat="1">
      <c r="A252" s="13"/>
      <c r="B252" s="256"/>
      <c r="C252" s="257"/>
      <c r="D252" s="258" t="s">
        <v>181</v>
      </c>
      <c r="E252" s="259" t="s">
        <v>1</v>
      </c>
      <c r="F252" s="260" t="s">
        <v>1330</v>
      </c>
      <c r="G252" s="257"/>
      <c r="H252" s="261">
        <v>25.324000000000002</v>
      </c>
      <c r="I252" s="262"/>
      <c r="J252" s="257"/>
      <c r="K252" s="257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181</v>
      </c>
      <c r="AU252" s="267" t="s">
        <v>83</v>
      </c>
      <c r="AV252" s="13" t="s">
        <v>83</v>
      </c>
      <c r="AW252" s="13" t="s">
        <v>31</v>
      </c>
      <c r="AX252" s="13" t="s">
        <v>81</v>
      </c>
      <c r="AY252" s="267" t="s">
        <v>158</v>
      </c>
    </row>
    <row r="253" s="2" customFormat="1" ht="21.75" customHeight="1">
      <c r="A253" s="38"/>
      <c r="B253" s="39"/>
      <c r="C253" s="243" t="s">
        <v>475</v>
      </c>
      <c r="D253" s="243" t="s">
        <v>161</v>
      </c>
      <c r="E253" s="244" t="s">
        <v>1331</v>
      </c>
      <c r="F253" s="245" t="s">
        <v>1332</v>
      </c>
      <c r="G253" s="246" t="s">
        <v>259</v>
      </c>
      <c r="H253" s="247">
        <v>50.648000000000003</v>
      </c>
      <c r="I253" s="248"/>
      <c r="J253" s="249">
        <f>ROUND(I253*H253,2)</f>
        <v>0</v>
      </c>
      <c r="K253" s="245" t="s">
        <v>260</v>
      </c>
      <c r="L253" s="44"/>
      <c r="M253" s="250" t="s">
        <v>1</v>
      </c>
      <c r="N253" s="251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234</v>
      </c>
      <c r="AT253" s="254" t="s">
        <v>161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234</v>
      </c>
      <c r="BM253" s="254" t="s">
        <v>1333</v>
      </c>
    </row>
    <row r="254" s="13" customFormat="1">
      <c r="A254" s="13"/>
      <c r="B254" s="256"/>
      <c r="C254" s="257"/>
      <c r="D254" s="258" t="s">
        <v>181</v>
      </c>
      <c r="E254" s="259" t="s">
        <v>1</v>
      </c>
      <c r="F254" s="260" t="s">
        <v>1334</v>
      </c>
      <c r="G254" s="257"/>
      <c r="H254" s="261">
        <v>50.648000000000003</v>
      </c>
      <c r="I254" s="262"/>
      <c r="J254" s="257"/>
      <c r="K254" s="257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181</v>
      </c>
      <c r="AU254" s="267" t="s">
        <v>83</v>
      </c>
      <c r="AV254" s="13" t="s">
        <v>83</v>
      </c>
      <c r="AW254" s="13" t="s">
        <v>31</v>
      </c>
      <c r="AX254" s="13" t="s">
        <v>81</v>
      </c>
      <c r="AY254" s="267" t="s">
        <v>158</v>
      </c>
    </row>
    <row r="255" s="2" customFormat="1" ht="21.75" customHeight="1">
      <c r="A255" s="38"/>
      <c r="B255" s="39"/>
      <c r="C255" s="243" t="s">
        <v>480</v>
      </c>
      <c r="D255" s="243" t="s">
        <v>161</v>
      </c>
      <c r="E255" s="244" t="s">
        <v>1335</v>
      </c>
      <c r="F255" s="245" t="s">
        <v>1336</v>
      </c>
      <c r="G255" s="246" t="s">
        <v>259</v>
      </c>
      <c r="H255" s="247">
        <v>93.263999999999996</v>
      </c>
      <c r="I255" s="248"/>
      <c r="J255" s="249">
        <f>ROUND(I255*H255,2)</f>
        <v>0</v>
      </c>
      <c r="K255" s="245" t="s">
        <v>260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234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234</v>
      </c>
      <c r="BM255" s="254" t="s">
        <v>1337</v>
      </c>
    </row>
    <row r="256" s="13" customFormat="1">
      <c r="A256" s="13"/>
      <c r="B256" s="256"/>
      <c r="C256" s="257"/>
      <c r="D256" s="258" t="s">
        <v>181</v>
      </c>
      <c r="E256" s="259" t="s">
        <v>1</v>
      </c>
      <c r="F256" s="260" t="s">
        <v>1338</v>
      </c>
      <c r="G256" s="257"/>
      <c r="H256" s="261">
        <v>93.263999999999996</v>
      </c>
      <c r="I256" s="262"/>
      <c r="J256" s="257"/>
      <c r="K256" s="257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181</v>
      </c>
      <c r="AU256" s="267" t="s">
        <v>83</v>
      </c>
      <c r="AV256" s="13" t="s">
        <v>83</v>
      </c>
      <c r="AW256" s="13" t="s">
        <v>31</v>
      </c>
      <c r="AX256" s="13" t="s">
        <v>81</v>
      </c>
      <c r="AY256" s="267" t="s">
        <v>158</v>
      </c>
    </row>
    <row r="257" s="2" customFormat="1" ht="16.5" customHeight="1">
      <c r="A257" s="38"/>
      <c r="B257" s="39"/>
      <c r="C257" s="294" t="s">
        <v>485</v>
      </c>
      <c r="D257" s="294" t="s">
        <v>384</v>
      </c>
      <c r="E257" s="295" t="s">
        <v>1339</v>
      </c>
      <c r="F257" s="296" t="s">
        <v>1340</v>
      </c>
      <c r="G257" s="297" t="s">
        <v>387</v>
      </c>
      <c r="H257" s="298">
        <v>0.042000000000000003</v>
      </c>
      <c r="I257" s="299"/>
      <c r="J257" s="300">
        <f>ROUND(I257*H257,2)</f>
        <v>0</v>
      </c>
      <c r="K257" s="296" t="s">
        <v>260</v>
      </c>
      <c r="L257" s="301"/>
      <c r="M257" s="302" t="s">
        <v>1</v>
      </c>
      <c r="N257" s="303" t="s">
        <v>39</v>
      </c>
      <c r="O257" s="91"/>
      <c r="P257" s="252">
        <f>O257*H257</f>
        <v>0</v>
      </c>
      <c r="Q257" s="252">
        <v>1</v>
      </c>
      <c r="R257" s="252">
        <f>Q257*H257</f>
        <v>0.042000000000000003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390</v>
      </c>
      <c r="AT257" s="254" t="s">
        <v>384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234</v>
      </c>
      <c r="BM257" s="254" t="s">
        <v>1341</v>
      </c>
    </row>
    <row r="258" s="13" customFormat="1">
      <c r="A258" s="13"/>
      <c r="B258" s="256"/>
      <c r="C258" s="257"/>
      <c r="D258" s="258" t="s">
        <v>181</v>
      </c>
      <c r="E258" s="259" t="s">
        <v>1</v>
      </c>
      <c r="F258" s="260" t="s">
        <v>1342</v>
      </c>
      <c r="G258" s="257"/>
      <c r="H258" s="261">
        <v>118.58799999999999</v>
      </c>
      <c r="I258" s="262"/>
      <c r="J258" s="257"/>
      <c r="K258" s="257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181</v>
      </c>
      <c r="AU258" s="267" t="s">
        <v>83</v>
      </c>
      <c r="AV258" s="13" t="s">
        <v>83</v>
      </c>
      <c r="AW258" s="13" t="s">
        <v>31</v>
      </c>
      <c r="AX258" s="13" t="s">
        <v>81</v>
      </c>
      <c r="AY258" s="267" t="s">
        <v>158</v>
      </c>
    </row>
    <row r="259" s="13" customFormat="1">
      <c r="A259" s="13"/>
      <c r="B259" s="256"/>
      <c r="C259" s="257"/>
      <c r="D259" s="258" t="s">
        <v>181</v>
      </c>
      <c r="E259" s="257"/>
      <c r="F259" s="260" t="s">
        <v>1343</v>
      </c>
      <c r="G259" s="257"/>
      <c r="H259" s="261">
        <v>0.042000000000000003</v>
      </c>
      <c r="I259" s="262"/>
      <c r="J259" s="257"/>
      <c r="K259" s="257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181</v>
      </c>
      <c r="AU259" s="267" t="s">
        <v>83</v>
      </c>
      <c r="AV259" s="13" t="s">
        <v>83</v>
      </c>
      <c r="AW259" s="13" t="s">
        <v>4</v>
      </c>
      <c r="AX259" s="13" t="s">
        <v>81</v>
      </c>
      <c r="AY259" s="267" t="s">
        <v>158</v>
      </c>
    </row>
    <row r="260" s="2" customFormat="1" ht="21.75" customHeight="1">
      <c r="A260" s="38"/>
      <c r="B260" s="39"/>
      <c r="C260" s="243" t="s">
        <v>490</v>
      </c>
      <c r="D260" s="243" t="s">
        <v>161</v>
      </c>
      <c r="E260" s="244" t="s">
        <v>1344</v>
      </c>
      <c r="F260" s="245" t="s">
        <v>1345</v>
      </c>
      <c r="G260" s="246" t="s">
        <v>259</v>
      </c>
      <c r="H260" s="247">
        <v>101.235</v>
      </c>
      <c r="I260" s="248"/>
      <c r="J260" s="249">
        <f>ROUND(I260*H260,2)</f>
        <v>0</v>
      </c>
      <c r="K260" s="245" t="s">
        <v>260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234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234</v>
      </c>
      <c r="BM260" s="254" t="s">
        <v>1346</v>
      </c>
    </row>
    <row r="261" s="13" customFormat="1">
      <c r="A261" s="13"/>
      <c r="B261" s="256"/>
      <c r="C261" s="257"/>
      <c r="D261" s="258" t="s">
        <v>181</v>
      </c>
      <c r="E261" s="259" t="s">
        <v>1</v>
      </c>
      <c r="F261" s="260" t="s">
        <v>1347</v>
      </c>
      <c r="G261" s="257"/>
      <c r="H261" s="261">
        <v>101.235</v>
      </c>
      <c r="I261" s="262"/>
      <c r="J261" s="257"/>
      <c r="K261" s="257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181</v>
      </c>
      <c r="AU261" s="267" t="s">
        <v>83</v>
      </c>
      <c r="AV261" s="13" t="s">
        <v>83</v>
      </c>
      <c r="AW261" s="13" t="s">
        <v>31</v>
      </c>
      <c r="AX261" s="13" t="s">
        <v>81</v>
      </c>
      <c r="AY261" s="267" t="s">
        <v>158</v>
      </c>
    </row>
    <row r="262" s="2" customFormat="1" ht="16.5" customHeight="1">
      <c r="A262" s="38"/>
      <c r="B262" s="39"/>
      <c r="C262" s="294" t="s">
        <v>496</v>
      </c>
      <c r="D262" s="294" t="s">
        <v>384</v>
      </c>
      <c r="E262" s="295" t="s">
        <v>1348</v>
      </c>
      <c r="F262" s="296" t="s">
        <v>1349</v>
      </c>
      <c r="G262" s="297" t="s">
        <v>387</v>
      </c>
      <c r="H262" s="298">
        <v>0.068000000000000005</v>
      </c>
      <c r="I262" s="299"/>
      <c r="J262" s="300">
        <f>ROUND(I262*H262,2)</f>
        <v>0</v>
      </c>
      <c r="K262" s="296" t="s">
        <v>260</v>
      </c>
      <c r="L262" s="301"/>
      <c r="M262" s="302" t="s">
        <v>1</v>
      </c>
      <c r="N262" s="303" t="s">
        <v>39</v>
      </c>
      <c r="O262" s="91"/>
      <c r="P262" s="252">
        <f>O262*H262</f>
        <v>0</v>
      </c>
      <c r="Q262" s="252">
        <v>1</v>
      </c>
      <c r="R262" s="252">
        <f>Q262*H262</f>
        <v>0.068000000000000005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390</v>
      </c>
      <c r="AT262" s="254" t="s">
        <v>384</v>
      </c>
      <c r="AU262" s="254" t="s">
        <v>83</v>
      </c>
      <c r="AY262" s="17" t="s">
        <v>158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81</v>
      </c>
      <c r="BK262" s="255">
        <f>ROUND(I262*H262,2)</f>
        <v>0</v>
      </c>
      <c r="BL262" s="17" t="s">
        <v>234</v>
      </c>
      <c r="BM262" s="254" t="s">
        <v>1350</v>
      </c>
    </row>
    <row r="263" s="13" customFormat="1">
      <c r="A263" s="13"/>
      <c r="B263" s="256"/>
      <c r="C263" s="257"/>
      <c r="D263" s="258" t="s">
        <v>181</v>
      </c>
      <c r="E263" s="259" t="s">
        <v>1</v>
      </c>
      <c r="F263" s="260" t="s">
        <v>1351</v>
      </c>
      <c r="G263" s="257"/>
      <c r="H263" s="261">
        <v>151.88300000000001</v>
      </c>
      <c r="I263" s="262"/>
      <c r="J263" s="257"/>
      <c r="K263" s="257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181</v>
      </c>
      <c r="AU263" s="267" t="s">
        <v>83</v>
      </c>
      <c r="AV263" s="13" t="s">
        <v>83</v>
      </c>
      <c r="AW263" s="13" t="s">
        <v>31</v>
      </c>
      <c r="AX263" s="13" t="s">
        <v>81</v>
      </c>
      <c r="AY263" s="267" t="s">
        <v>158</v>
      </c>
    </row>
    <row r="264" s="13" customFormat="1">
      <c r="A264" s="13"/>
      <c r="B264" s="256"/>
      <c r="C264" s="257"/>
      <c r="D264" s="258" t="s">
        <v>181</v>
      </c>
      <c r="E264" s="257"/>
      <c r="F264" s="260" t="s">
        <v>1352</v>
      </c>
      <c r="G264" s="257"/>
      <c r="H264" s="261">
        <v>0.068000000000000005</v>
      </c>
      <c r="I264" s="262"/>
      <c r="J264" s="257"/>
      <c r="K264" s="257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181</v>
      </c>
      <c r="AU264" s="267" t="s">
        <v>83</v>
      </c>
      <c r="AV264" s="13" t="s">
        <v>83</v>
      </c>
      <c r="AW264" s="13" t="s">
        <v>4</v>
      </c>
      <c r="AX264" s="13" t="s">
        <v>81</v>
      </c>
      <c r="AY264" s="267" t="s">
        <v>158</v>
      </c>
    </row>
    <row r="265" s="2" customFormat="1" ht="21.75" customHeight="1">
      <c r="A265" s="38"/>
      <c r="B265" s="39"/>
      <c r="C265" s="243" t="s">
        <v>502</v>
      </c>
      <c r="D265" s="243" t="s">
        <v>161</v>
      </c>
      <c r="E265" s="244" t="s">
        <v>1353</v>
      </c>
      <c r="F265" s="245" t="s">
        <v>1354</v>
      </c>
      <c r="G265" s="246" t="s">
        <v>259</v>
      </c>
      <c r="H265" s="247">
        <v>24.364000000000001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0.00040000000000000002</v>
      </c>
      <c r="R265" s="252">
        <f>Q265*H265</f>
        <v>0.0097456000000000001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234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234</v>
      </c>
      <c r="BM265" s="254" t="s">
        <v>1355</v>
      </c>
    </row>
    <row r="266" s="13" customFormat="1">
      <c r="A266" s="13"/>
      <c r="B266" s="256"/>
      <c r="C266" s="257"/>
      <c r="D266" s="258" t="s">
        <v>181</v>
      </c>
      <c r="E266" s="259" t="s">
        <v>1</v>
      </c>
      <c r="F266" s="260" t="s">
        <v>1356</v>
      </c>
      <c r="G266" s="257"/>
      <c r="H266" s="261">
        <v>24.364000000000001</v>
      </c>
      <c r="I266" s="262"/>
      <c r="J266" s="257"/>
      <c r="K266" s="257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181</v>
      </c>
      <c r="AU266" s="267" t="s">
        <v>83</v>
      </c>
      <c r="AV266" s="13" t="s">
        <v>83</v>
      </c>
      <c r="AW266" s="13" t="s">
        <v>31</v>
      </c>
      <c r="AX266" s="13" t="s">
        <v>81</v>
      </c>
      <c r="AY266" s="267" t="s">
        <v>158</v>
      </c>
    </row>
    <row r="267" s="2" customFormat="1" ht="21.75" customHeight="1">
      <c r="A267" s="38"/>
      <c r="B267" s="39"/>
      <c r="C267" s="243" t="s">
        <v>509</v>
      </c>
      <c r="D267" s="243" t="s">
        <v>161</v>
      </c>
      <c r="E267" s="244" t="s">
        <v>1357</v>
      </c>
      <c r="F267" s="245" t="s">
        <v>1358</v>
      </c>
      <c r="G267" s="246" t="s">
        <v>259</v>
      </c>
      <c r="H267" s="247">
        <v>40.037999999999997</v>
      </c>
      <c r="I267" s="248"/>
      <c r="J267" s="249">
        <f>ROUND(I267*H267,2)</f>
        <v>0</v>
      </c>
      <c r="K267" s="245" t="s">
        <v>260</v>
      </c>
      <c r="L267" s="44"/>
      <c r="M267" s="250" t="s">
        <v>1</v>
      </c>
      <c r="N267" s="251" t="s">
        <v>39</v>
      </c>
      <c r="O267" s="91"/>
      <c r="P267" s="252">
        <f>O267*H267</f>
        <v>0</v>
      </c>
      <c r="Q267" s="252">
        <v>0.00040000000000000002</v>
      </c>
      <c r="R267" s="252">
        <f>Q267*H267</f>
        <v>0.0160152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234</v>
      </c>
      <c r="AT267" s="254" t="s">
        <v>161</v>
      </c>
      <c r="AU267" s="254" t="s">
        <v>83</v>
      </c>
      <c r="AY267" s="17" t="s">
        <v>158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81</v>
      </c>
      <c r="BK267" s="255">
        <f>ROUND(I267*H267,2)</f>
        <v>0</v>
      </c>
      <c r="BL267" s="17" t="s">
        <v>234</v>
      </c>
      <c r="BM267" s="254" t="s">
        <v>1359</v>
      </c>
    </row>
    <row r="268" s="13" customFormat="1">
      <c r="A268" s="13"/>
      <c r="B268" s="256"/>
      <c r="C268" s="257"/>
      <c r="D268" s="258" t="s">
        <v>181</v>
      </c>
      <c r="E268" s="259" t="s">
        <v>1</v>
      </c>
      <c r="F268" s="260" t="s">
        <v>1360</v>
      </c>
      <c r="G268" s="257"/>
      <c r="H268" s="261">
        <v>40.037999999999997</v>
      </c>
      <c r="I268" s="262"/>
      <c r="J268" s="257"/>
      <c r="K268" s="257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181</v>
      </c>
      <c r="AU268" s="267" t="s">
        <v>83</v>
      </c>
      <c r="AV268" s="13" t="s">
        <v>83</v>
      </c>
      <c r="AW268" s="13" t="s">
        <v>31</v>
      </c>
      <c r="AX268" s="13" t="s">
        <v>81</v>
      </c>
      <c r="AY268" s="267" t="s">
        <v>158</v>
      </c>
    </row>
    <row r="269" s="2" customFormat="1" ht="33" customHeight="1">
      <c r="A269" s="38"/>
      <c r="B269" s="39"/>
      <c r="C269" s="294" t="s">
        <v>514</v>
      </c>
      <c r="D269" s="294" t="s">
        <v>384</v>
      </c>
      <c r="E269" s="295" t="s">
        <v>1361</v>
      </c>
      <c r="F269" s="296" t="s">
        <v>1362</v>
      </c>
      <c r="G269" s="297" t="s">
        <v>259</v>
      </c>
      <c r="H269" s="298">
        <v>77.281999999999996</v>
      </c>
      <c r="I269" s="299"/>
      <c r="J269" s="300">
        <f>ROUND(I269*H269,2)</f>
        <v>0</v>
      </c>
      <c r="K269" s="296" t="s">
        <v>260</v>
      </c>
      <c r="L269" s="301"/>
      <c r="M269" s="302" t="s">
        <v>1</v>
      </c>
      <c r="N269" s="303" t="s">
        <v>39</v>
      </c>
      <c r="O269" s="91"/>
      <c r="P269" s="252">
        <f>O269*H269</f>
        <v>0</v>
      </c>
      <c r="Q269" s="252">
        <v>0.0038800000000000002</v>
      </c>
      <c r="R269" s="252">
        <f>Q269*H269</f>
        <v>0.29985415999999998</v>
      </c>
      <c r="S269" s="252">
        <v>0</v>
      </c>
      <c r="T269" s="25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390</v>
      </c>
      <c r="AT269" s="254" t="s">
        <v>384</v>
      </c>
      <c r="AU269" s="254" t="s">
        <v>83</v>
      </c>
      <c r="AY269" s="17" t="s">
        <v>158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81</v>
      </c>
      <c r="BK269" s="255">
        <f>ROUND(I269*H269,2)</f>
        <v>0</v>
      </c>
      <c r="BL269" s="17" t="s">
        <v>234</v>
      </c>
      <c r="BM269" s="254" t="s">
        <v>1363</v>
      </c>
    </row>
    <row r="270" s="13" customFormat="1">
      <c r="A270" s="13"/>
      <c r="B270" s="256"/>
      <c r="C270" s="257"/>
      <c r="D270" s="258" t="s">
        <v>181</v>
      </c>
      <c r="E270" s="259" t="s">
        <v>1</v>
      </c>
      <c r="F270" s="260" t="s">
        <v>1364</v>
      </c>
      <c r="G270" s="257"/>
      <c r="H270" s="261">
        <v>77.281999999999996</v>
      </c>
      <c r="I270" s="262"/>
      <c r="J270" s="257"/>
      <c r="K270" s="257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181</v>
      </c>
      <c r="AU270" s="267" t="s">
        <v>83</v>
      </c>
      <c r="AV270" s="13" t="s">
        <v>83</v>
      </c>
      <c r="AW270" s="13" t="s">
        <v>31</v>
      </c>
      <c r="AX270" s="13" t="s">
        <v>81</v>
      </c>
      <c r="AY270" s="267" t="s">
        <v>158</v>
      </c>
    </row>
    <row r="271" s="2" customFormat="1" ht="21.75" customHeight="1">
      <c r="A271" s="38"/>
      <c r="B271" s="39"/>
      <c r="C271" s="243" t="s">
        <v>519</v>
      </c>
      <c r="D271" s="243" t="s">
        <v>161</v>
      </c>
      <c r="E271" s="244" t="s">
        <v>1365</v>
      </c>
      <c r="F271" s="245" t="s">
        <v>1366</v>
      </c>
      <c r="G271" s="246" t="s">
        <v>259</v>
      </c>
      <c r="H271" s="247">
        <v>24.364000000000001</v>
      </c>
      <c r="I271" s="248"/>
      <c r="J271" s="249">
        <f>ROUND(I271*H271,2)</f>
        <v>0</v>
      </c>
      <c r="K271" s="245" t="s">
        <v>260</v>
      </c>
      <c r="L271" s="44"/>
      <c r="M271" s="250" t="s">
        <v>1</v>
      </c>
      <c r="N271" s="251" t="s">
        <v>39</v>
      </c>
      <c r="O271" s="91"/>
      <c r="P271" s="252">
        <f>O271*H271</f>
        <v>0</v>
      </c>
      <c r="Q271" s="252">
        <v>0</v>
      </c>
      <c r="R271" s="252">
        <f>Q271*H271</f>
        <v>0</v>
      </c>
      <c r="S271" s="252">
        <v>0</v>
      </c>
      <c r="T271" s="25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4" t="s">
        <v>234</v>
      </c>
      <c r="AT271" s="254" t="s">
        <v>161</v>
      </c>
      <c r="AU271" s="254" t="s">
        <v>83</v>
      </c>
      <c r="AY271" s="17" t="s">
        <v>158</v>
      </c>
      <c r="BE271" s="255">
        <f>IF(N271="základní",J271,0)</f>
        <v>0</v>
      </c>
      <c r="BF271" s="255">
        <f>IF(N271="snížená",J271,0)</f>
        <v>0</v>
      </c>
      <c r="BG271" s="255">
        <f>IF(N271="zákl. přenesená",J271,0)</f>
        <v>0</v>
      </c>
      <c r="BH271" s="255">
        <f>IF(N271="sníž. přenesená",J271,0)</f>
        <v>0</v>
      </c>
      <c r="BI271" s="255">
        <f>IF(N271="nulová",J271,0)</f>
        <v>0</v>
      </c>
      <c r="BJ271" s="17" t="s">
        <v>81</v>
      </c>
      <c r="BK271" s="255">
        <f>ROUND(I271*H271,2)</f>
        <v>0</v>
      </c>
      <c r="BL271" s="17" t="s">
        <v>234</v>
      </c>
      <c r="BM271" s="254" t="s">
        <v>1367</v>
      </c>
    </row>
    <row r="272" s="14" customFormat="1">
      <c r="A272" s="14"/>
      <c r="B272" s="268"/>
      <c r="C272" s="269"/>
      <c r="D272" s="258" t="s">
        <v>181</v>
      </c>
      <c r="E272" s="270" t="s">
        <v>1</v>
      </c>
      <c r="F272" s="271" t="s">
        <v>1368</v>
      </c>
      <c r="G272" s="269"/>
      <c r="H272" s="270" t="s">
        <v>1</v>
      </c>
      <c r="I272" s="272"/>
      <c r="J272" s="269"/>
      <c r="K272" s="269"/>
      <c r="L272" s="273"/>
      <c r="M272" s="274"/>
      <c r="N272" s="275"/>
      <c r="O272" s="275"/>
      <c r="P272" s="275"/>
      <c r="Q272" s="275"/>
      <c r="R272" s="275"/>
      <c r="S272" s="275"/>
      <c r="T272" s="276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7" t="s">
        <v>181</v>
      </c>
      <c r="AU272" s="277" t="s">
        <v>83</v>
      </c>
      <c r="AV272" s="14" t="s">
        <v>81</v>
      </c>
      <c r="AW272" s="14" t="s">
        <v>31</v>
      </c>
      <c r="AX272" s="14" t="s">
        <v>74</v>
      </c>
      <c r="AY272" s="277" t="s">
        <v>158</v>
      </c>
    </row>
    <row r="273" s="13" customFormat="1">
      <c r="A273" s="13"/>
      <c r="B273" s="256"/>
      <c r="C273" s="257"/>
      <c r="D273" s="258" t="s">
        <v>181</v>
      </c>
      <c r="E273" s="259" t="s">
        <v>1</v>
      </c>
      <c r="F273" s="260" t="s">
        <v>1369</v>
      </c>
      <c r="G273" s="257"/>
      <c r="H273" s="261">
        <v>24.364000000000001</v>
      </c>
      <c r="I273" s="262"/>
      <c r="J273" s="257"/>
      <c r="K273" s="257"/>
      <c r="L273" s="263"/>
      <c r="M273" s="264"/>
      <c r="N273" s="265"/>
      <c r="O273" s="265"/>
      <c r="P273" s="265"/>
      <c r="Q273" s="265"/>
      <c r="R273" s="265"/>
      <c r="S273" s="265"/>
      <c r="T273" s="26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7" t="s">
        <v>181</v>
      </c>
      <c r="AU273" s="267" t="s">
        <v>83</v>
      </c>
      <c r="AV273" s="13" t="s">
        <v>83</v>
      </c>
      <c r="AW273" s="13" t="s">
        <v>31</v>
      </c>
      <c r="AX273" s="13" t="s">
        <v>81</v>
      </c>
      <c r="AY273" s="267" t="s">
        <v>158</v>
      </c>
    </row>
    <row r="274" s="2" customFormat="1" ht="21.75" customHeight="1">
      <c r="A274" s="38"/>
      <c r="B274" s="39"/>
      <c r="C274" s="243" t="s">
        <v>524</v>
      </c>
      <c r="D274" s="243" t="s">
        <v>161</v>
      </c>
      <c r="E274" s="244" t="s">
        <v>1370</v>
      </c>
      <c r="F274" s="245" t="s">
        <v>1371</v>
      </c>
      <c r="G274" s="246" t="s">
        <v>259</v>
      </c>
      <c r="H274" s="247">
        <v>40.037999999999997</v>
      </c>
      <c r="I274" s="248"/>
      <c r="J274" s="249">
        <f>ROUND(I274*H274,2)</f>
        <v>0</v>
      </c>
      <c r="K274" s="245" t="s">
        <v>260</v>
      </c>
      <c r="L274" s="44"/>
      <c r="M274" s="250" t="s">
        <v>1</v>
      </c>
      <c r="N274" s="251" t="s">
        <v>39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234</v>
      </c>
      <c r="AT274" s="254" t="s">
        <v>161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234</v>
      </c>
      <c r="BM274" s="254" t="s">
        <v>1372</v>
      </c>
    </row>
    <row r="275" s="14" customFormat="1">
      <c r="A275" s="14"/>
      <c r="B275" s="268"/>
      <c r="C275" s="269"/>
      <c r="D275" s="258" t="s">
        <v>181</v>
      </c>
      <c r="E275" s="270" t="s">
        <v>1</v>
      </c>
      <c r="F275" s="271" t="s">
        <v>1373</v>
      </c>
      <c r="G275" s="269"/>
      <c r="H275" s="270" t="s">
        <v>1</v>
      </c>
      <c r="I275" s="272"/>
      <c r="J275" s="269"/>
      <c r="K275" s="269"/>
      <c r="L275" s="273"/>
      <c r="M275" s="274"/>
      <c r="N275" s="275"/>
      <c r="O275" s="275"/>
      <c r="P275" s="275"/>
      <c r="Q275" s="275"/>
      <c r="R275" s="275"/>
      <c r="S275" s="275"/>
      <c r="T275" s="27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7" t="s">
        <v>181</v>
      </c>
      <c r="AU275" s="277" t="s">
        <v>83</v>
      </c>
      <c r="AV275" s="14" t="s">
        <v>81</v>
      </c>
      <c r="AW275" s="14" t="s">
        <v>31</v>
      </c>
      <c r="AX275" s="14" t="s">
        <v>74</v>
      </c>
      <c r="AY275" s="277" t="s">
        <v>158</v>
      </c>
    </row>
    <row r="276" s="13" customFormat="1">
      <c r="A276" s="13"/>
      <c r="B276" s="256"/>
      <c r="C276" s="257"/>
      <c r="D276" s="258" t="s">
        <v>181</v>
      </c>
      <c r="E276" s="259" t="s">
        <v>1</v>
      </c>
      <c r="F276" s="260" t="s">
        <v>1374</v>
      </c>
      <c r="G276" s="257"/>
      <c r="H276" s="261">
        <v>40.037999999999997</v>
      </c>
      <c r="I276" s="262"/>
      <c r="J276" s="257"/>
      <c r="K276" s="257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181</v>
      </c>
      <c r="AU276" s="267" t="s">
        <v>83</v>
      </c>
      <c r="AV276" s="13" t="s">
        <v>83</v>
      </c>
      <c r="AW276" s="13" t="s">
        <v>31</v>
      </c>
      <c r="AX276" s="13" t="s">
        <v>81</v>
      </c>
      <c r="AY276" s="267" t="s">
        <v>158</v>
      </c>
    </row>
    <row r="277" s="2" customFormat="1" ht="21.75" customHeight="1">
      <c r="A277" s="38"/>
      <c r="B277" s="39"/>
      <c r="C277" s="294" t="s">
        <v>529</v>
      </c>
      <c r="D277" s="294" t="s">
        <v>384</v>
      </c>
      <c r="E277" s="295" t="s">
        <v>1375</v>
      </c>
      <c r="F277" s="296" t="s">
        <v>1376</v>
      </c>
      <c r="G277" s="297" t="s">
        <v>259</v>
      </c>
      <c r="H277" s="298">
        <v>67.278000000000006</v>
      </c>
      <c r="I277" s="299"/>
      <c r="J277" s="300">
        <f>ROUND(I277*H277,2)</f>
        <v>0</v>
      </c>
      <c r="K277" s="296" t="s">
        <v>260</v>
      </c>
      <c r="L277" s="301"/>
      <c r="M277" s="302" t="s">
        <v>1</v>
      </c>
      <c r="N277" s="303" t="s">
        <v>39</v>
      </c>
      <c r="O277" s="91"/>
      <c r="P277" s="252">
        <f>O277*H277</f>
        <v>0</v>
      </c>
      <c r="Q277" s="252">
        <v>0.00059999999999999995</v>
      </c>
      <c r="R277" s="252">
        <f>Q277*H277</f>
        <v>0.040366800000000001</v>
      </c>
      <c r="S277" s="252">
        <v>0</v>
      </c>
      <c r="T277" s="25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390</v>
      </c>
      <c r="AT277" s="254" t="s">
        <v>384</v>
      </c>
      <c r="AU277" s="254" t="s">
        <v>83</v>
      </c>
      <c r="AY277" s="17" t="s">
        <v>158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81</v>
      </c>
      <c r="BK277" s="255">
        <f>ROUND(I277*H277,2)</f>
        <v>0</v>
      </c>
      <c r="BL277" s="17" t="s">
        <v>234</v>
      </c>
      <c r="BM277" s="254" t="s">
        <v>1377</v>
      </c>
    </row>
    <row r="278" s="13" customFormat="1">
      <c r="A278" s="13"/>
      <c r="B278" s="256"/>
      <c r="C278" s="257"/>
      <c r="D278" s="258" t="s">
        <v>181</v>
      </c>
      <c r="E278" s="259" t="s">
        <v>1</v>
      </c>
      <c r="F278" s="260" t="s">
        <v>1378</v>
      </c>
      <c r="G278" s="257"/>
      <c r="H278" s="261">
        <v>67.278000000000006</v>
      </c>
      <c r="I278" s="262"/>
      <c r="J278" s="257"/>
      <c r="K278" s="257"/>
      <c r="L278" s="263"/>
      <c r="M278" s="264"/>
      <c r="N278" s="265"/>
      <c r="O278" s="265"/>
      <c r="P278" s="265"/>
      <c r="Q278" s="265"/>
      <c r="R278" s="265"/>
      <c r="S278" s="265"/>
      <c r="T278" s="26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67" t="s">
        <v>181</v>
      </c>
      <c r="AU278" s="267" t="s">
        <v>83</v>
      </c>
      <c r="AV278" s="13" t="s">
        <v>83</v>
      </c>
      <c r="AW278" s="13" t="s">
        <v>31</v>
      </c>
      <c r="AX278" s="13" t="s">
        <v>81</v>
      </c>
      <c r="AY278" s="267" t="s">
        <v>158</v>
      </c>
    </row>
    <row r="279" s="2" customFormat="1" ht="21.75" customHeight="1">
      <c r="A279" s="38"/>
      <c r="B279" s="39"/>
      <c r="C279" s="243" t="s">
        <v>533</v>
      </c>
      <c r="D279" s="243" t="s">
        <v>161</v>
      </c>
      <c r="E279" s="244" t="s">
        <v>1379</v>
      </c>
      <c r="F279" s="245" t="s">
        <v>1380</v>
      </c>
      <c r="G279" s="246" t="s">
        <v>387</v>
      </c>
      <c r="H279" s="247">
        <v>0.47599999999999998</v>
      </c>
      <c r="I279" s="248"/>
      <c r="J279" s="249">
        <f>ROUND(I279*H279,2)</f>
        <v>0</v>
      </c>
      <c r="K279" s="245" t="s">
        <v>260</v>
      </c>
      <c r="L279" s="44"/>
      <c r="M279" s="278" t="s">
        <v>1</v>
      </c>
      <c r="N279" s="279" t="s">
        <v>39</v>
      </c>
      <c r="O279" s="280"/>
      <c r="P279" s="281">
        <f>O279*H279</f>
        <v>0</v>
      </c>
      <c r="Q279" s="281">
        <v>0</v>
      </c>
      <c r="R279" s="281">
        <f>Q279*H279</f>
        <v>0</v>
      </c>
      <c r="S279" s="281">
        <v>0</v>
      </c>
      <c r="T279" s="282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234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234</v>
      </c>
      <c r="BM279" s="254" t="s">
        <v>1381</v>
      </c>
    </row>
    <row r="280" s="2" customFormat="1" ht="6.96" customHeight="1">
      <c r="A280" s="38"/>
      <c r="B280" s="66"/>
      <c r="C280" s="67"/>
      <c r="D280" s="67"/>
      <c r="E280" s="67"/>
      <c r="F280" s="67"/>
      <c r="G280" s="67"/>
      <c r="H280" s="67"/>
      <c r="I280" s="192"/>
      <c r="J280" s="67"/>
      <c r="K280" s="67"/>
      <c r="L280" s="44"/>
      <c r="M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</row>
  </sheetData>
  <sheetProtection sheet="1" autoFilter="0" formatColumns="0" formatRows="0" objects="1" scenarios="1" spinCount="100000" saltValue="RIZgIXQNFpuq1i4cD5foxp+N5Fvf0UNTGcaaKEqZN3TZ34KdmJVfOd7jjGtuci4i4StJHNlQjesLiTsVvIzRzg==" hashValue="UwJK6zVYuZY9fgQACmeR932OMKQPlKAlI3ehTU/lWDeEPCUWlznRbRKOa5a4kHdMM10ja2IHwOYIL7D1aa0kGQ==" algorithmName="SHA-512" password="CC35"/>
  <autoFilter ref="C128:K2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1382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1382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ROUND((SUM(BE127:BE178)),  2)</f>
        <v>0</v>
      </c>
      <c r="G35" s="38"/>
      <c r="H35" s="38"/>
      <c r="I35" s="171">
        <v>0.20999999999999999</v>
      </c>
      <c r="J35" s="170">
        <f>ROUND(((SUM(BE127:BE178))*I35),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ROUND((SUM(BF127:BF178)),  2)</f>
        <v>0</v>
      </c>
      <c r="G36" s="38"/>
      <c r="H36" s="38"/>
      <c r="I36" s="171">
        <v>0.14999999999999999</v>
      </c>
      <c r="J36" s="170">
        <f>ROUND(((SUM(BF127:BF178))*I36),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ROUND((SUM(BG127:BG178)),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ROUND((SUM(BH127:BH178)),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ROUND((SUM(BI127:BI178)),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1382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432 - SO 432 - Přeložka optické trasy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J128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J129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2"/>
      <c r="C101" s="203"/>
      <c r="D101" s="204" t="s">
        <v>1383</v>
      </c>
      <c r="E101" s="205"/>
      <c r="F101" s="205"/>
      <c r="G101" s="205"/>
      <c r="H101" s="205"/>
      <c r="I101" s="206"/>
      <c r="J101" s="207">
        <f>J134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9"/>
      <c r="C102" s="133"/>
      <c r="D102" s="210" t="s">
        <v>1384</v>
      </c>
      <c r="E102" s="211"/>
      <c r="F102" s="211"/>
      <c r="G102" s="211"/>
      <c r="H102" s="211"/>
      <c r="I102" s="212"/>
      <c r="J102" s="213">
        <f>J135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209"/>
      <c r="C103" s="133"/>
      <c r="D103" s="210" t="s">
        <v>1385</v>
      </c>
      <c r="E103" s="211"/>
      <c r="F103" s="211"/>
      <c r="G103" s="211"/>
      <c r="H103" s="211"/>
      <c r="I103" s="212"/>
      <c r="J103" s="213">
        <f>J147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202"/>
      <c r="C104" s="203"/>
      <c r="D104" s="204" t="s">
        <v>136</v>
      </c>
      <c r="E104" s="205"/>
      <c r="F104" s="205"/>
      <c r="G104" s="205"/>
      <c r="H104" s="205"/>
      <c r="I104" s="206"/>
      <c r="J104" s="207">
        <f>J174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209"/>
      <c r="C105" s="133"/>
      <c r="D105" s="210" t="s">
        <v>137</v>
      </c>
      <c r="E105" s="211"/>
      <c r="F105" s="211"/>
      <c r="G105" s="211"/>
      <c r="H105" s="211"/>
      <c r="I105" s="212"/>
      <c r="J105" s="213">
        <f>J175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6.96" customHeight="1">
      <c r="A107" s="38"/>
      <c r="B107" s="66"/>
      <c r="C107" s="67"/>
      <c r="D107" s="67"/>
      <c r="E107" s="67"/>
      <c r="F107" s="67"/>
      <c r="G107" s="67"/>
      <c r="H107" s="67"/>
      <c r="I107" s="192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="2" customFormat="1" ht="6.96" customHeight="1">
      <c r="A111" s="38"/>
      <c r="B111" s="68"/>
      <c r="C111" s="69"/>
      <c r="D111" s="69"/>
      <c r="E111" s="69"/>
      <c r="F111" s="69"/>
      <c r="G111" s="69"/>
      <c r="H111" s="69"/>
      <c r="I111" s="195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24.96" customHeight="1">
      <c r="A112" s="38"/>
      <c r="B112" s="39"/>
      <c r="C112" s="23" t="s">
        <v>142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3.25" customHeight="1">
      <c r="A115" s="38"/>
      <c r="B115" s="39"/>
      <c r="C115" s="40"/>
      <c r="D115" s="40"/>
      <c r="E115" s="196" t="str">
        <f>E7</f>
        <v>Na Slupi, Jaromírova, Křesomyslova, Praha 4, č. akce 999066/3, úsek most ČD - Bělehradská, 3. etapa</v>
      </c>
      <c r="F115" s="32"/>
      <c r="G115" s="32"/>
      <c r="H115" s="32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1" customFormat="1" ht="12" customHeight="1">
      <c r="B116" s="21"/>
      <c r="C116" s="32" t="s">
        <v>128</v>
      </c>
      <c r="D116" s="22"/>
      <c r="E116" s="22"/>
      <c r="F116" s="22"/>
      <c r="G116" s="22"/>
      <c r="H116" s="22"/>
      <c r="I116" s="146"/>
      <c r="J116" s="22"/>
      <c r="K116" s="22"/>
      <c r="L116" s="20"/>
    </row>
    <row r="117" s="2" customFormat="1" ht="16.5" customHeight="1">
      <c r="A117" s="38"/>
      <c r="B117" s="39"/>
      <c r="C117" s="40"/>
      <c r="D117" s="40"/>
      <c r="E117" s="196" t="s">
        <v>1382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2" customHeight="1">
      <c r="A118" s="38"/>
      <c r="B118" s="39"/>
      <c r="C118" s="32" t="s">
        <v>130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6.5" customHeight="1">
      <c r="A119" s="38"/>
      <c r="B119" s="39"/>
      <c r="C119" s="40"/>
      <c r="D119" s="40"/>
      <c r="E119" s="76" t="str">
        <f>E11</f>
        <v>SO 432 - SO 432 - Přeložka optické trasy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21</v>
      </c>
      <c r="D121" s="40"/>
      <c r="E121" s="40"/>
      <c r="F121" s="27" t="str">
        <f>F14</f>
        <v xml:space="preserve"> </v>
      </c>
      <c r="G121" s="40"/>
      <c r="H121" s="40"/>
      <c r="I121" s="156" t="s">
        <v>23</v>
      </c>
      <c r="J121" s="79" t="str">
        <f>IF(J14="","",J14)</f>
        <v>26. 8. 2019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5.15" customHeight="1">
      <c r="A123" s="38"/>
      <c r="B123" s="39"/>
      <c r="C123" s="32" t="s">
        <v>25</v>
      </c>
      <c r="D123" s="40"/>
      <c r="E123" s="40"/>
      <c r="F123" s="27" t="str">
        <f>E17</f>
        <v xml:space="preserve"> </v>
      </c>
      <c r="G123" s="40"/>
      <c r="H123" s="40"/>
      <c r="I123" s="156" t="s">
        <v>30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1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156" t="s">
        <v>32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0.32" customHeight="1">
      <c r="A125" s="38"/>
      <c r="B125" s="39"/>
      <c r="C125" s="40"/>
      <c r="D125" s="40"/>
      <c r="E125" s="40"/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1" customFormat="1" ht="29.28" customHeight="1">
      <c r="A126" s="215"/>
      <c r="B126" s="216"/>
      <c r="C126" s="217" t="s">
        <v>143</v>
      </c>
      <c r="D126" s="218" t="s">
        <v>59</v>
      </c>
      <c r="E126" s="218" t="s">
        <v>55</v>
      </c>
      <c r="F126" s="218" t="s">
        <v>56</v>
      </c>
      <c r="G126" s="218" t="s">
        <v>144</v>
      </c>
      <c r="H126" s="218" t="s">
        <v>145</v>
      </c>
      <c r="I126" s="219" t="s">
        <v>146</v>
      </c>
      <c r="J126" s="218" t="s">
        <v>133</v>
      </c>
      <c r="K126" s="220" t="s">
        <v>147</v>
      </c>
      <c r="L126" s="221"/>
      <c r="M126" s="100" t="s">
        <v>1</v>
      </c>
      <c r="N126" s="101" t="s">
        <v>38</v>
      </c>
      <c r="O126" s="101" t="s">
        <v>148</v>
      </c>
      <c r="P126" s="101" t="s">
        <v>149</v>
      </c>
      <c r="Q126" s="101" t="s">
        <v>150</v>
      </c>
      <c r="R126" s="101" t="s">
        <v>151</v>
      </c>
      <c r="S126" s="101" t="s">
        <v>152</v>
      </c>
      <c r="T126" s="102" t="s">
        <v>153</v>
      </c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</row>
    <row r="127" s="2" customFormat="1" ht="22.8" customHeight="1">
      <c r="A127" s="38"/>
      <c r="B127" s="39"/>
      <c r="C127" s="107" t="s">
        <v>154</v>
      </c>
      <c r="D127" s="40"/>
      <c r="E127" s="40"/>
      <c r="F127" s="40"/>
      <c r="G127" s="40"/>
      <c r="H127" s="40"/>
      <c r="I127" s="154"/>
      <c r="J127" s="222">
        <f>BK127</f>
        <v>0</v>
      </c>
      <c r="K127" s="40"/>
      <c r="L127" s="44"/>
      <c r="M127" s="103"/>
      <c r="N127" s="223"/>
      <c r="O127" s="104"/>
      <c r="P127" s="224">
        <f>P128+P134+P174</f>
        <v>0</v>
      </c>
      <c r="Q127" s="104"/>
      <c r="R127" s="224">
        <f>R128+R134+R174</f>
        <v>21.552839999999996</v>
      </c>
      <c r="S127" s="104"/>
      <c r="T127" s="225">
        <f>T128+T134+T174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73</v>
      </c>
      <c r="AU127" s="17" t="s">
        <v>135</v>
      </c>
      <c r="BK127" s="226">
        <f>BK128+BK134+BK174</f>
        <v>0</v>
      </c>
    </row>
    <row r="128" s="12" customFormat="1" ht="25.92" customHeight="1">
      <c r="A128" s="12"/>
      <c r="B128" s="227"/>
      <c r="C128" s="228"/>
      <c r="D128" s="229" t="s">
        <v>73</v>
      </c>
      <c r="E128" s="230" t="s">
        <v>250</v>
      </c>
      <c r="F128" s="230" t="s">
        <v>251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</f>
        <v>0</v>
      </c>
      <c r="Q128" s="235"/>
      <c r="R128" s="236">
        <f>R129</f>
        <v>0</v>
      </c>
      <c r="S128" s="235"/>
      <c r="T128" s="23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81</v>
      </c>
      <c r="AT128" s="239" t="s">
        <v>73</v>
      </c>
      <c r="AU128" s="239" t="s">
        <v>74</v>
      </c>
      <c r="AY128" s="238" t="s">
        <v>158</v>
      </c>
      <c r="BK128" s="240">
        <f>BK129</f>
        <v>0</v>
      </c>
    </row>
    <row r="129" s="12" customFormat="1" ht="22.8" customHeight="1">
      <c r="A129" s="12"/>
      <c r="B129" s="227"/>
      <c r="C129" s="228"/>
      <c r="D129" s="229" t="s">
        <v>73</v>
      </c>
      <c r="E129" s="241" t="s">
        <v>81</v>
      </c>
      <c r="F129" s="241" t="s">
        <v>256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SUM(P130:P133)</f>
        <v>0</v>
      </c>
      <c r="Q129" s="235"/>
      <c r="R129" s="236">
        <f>SUM(R130:R133)</f>
        <v>0</v>
      </c>
      <c r="S129" s="235"/>
      <c r="T129" s="237">
        <f>SUM(T130:T133)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81</v>
      </c>
      <c r="AT129" s="239" t="s">
        <v>73</v>
      </c>
      <c r="AU129" s="239" t="s">
        <v>81</v>
      </c>
      <c r="AY129" s="238" t="s">
        <v>158</v>
      </c>
      <c r="BK129" s="240">
        <f>SUM(BK130:BK133)</f>
        <v>0</v>
      </c>
    </row>
    <row r="130" s="2" customFormat="1" ht="16.5" customHeight="1">
      <c r="A130" s="38"/>
      <c r="B130" s="39"/>
      <c r="C130" s="243" t="s">
        <v>81</v>
      </c>
      <c r="D130" s="243" t="s">
        <v>161</v>
      </c>
      <c r="E130" s="244" t="s">
        <v>391</v>
      </c>
      <c r="F130" s="245" t="s">
        <v>392</v>
      </c>
      <c r="G130" s="246" t="s">
        <v>294</v>
      </c>
      <c r="H130" s="247">
        <v>5.7000000000000002</v>
      </c>
      <c r="I130" s="248"/>
      <c r="J130" s="249">
        <f>ROUND(I130*H130,2)</f>
        <v>0</v>
      </c>
      <c r="K130" s="245" t="s">
        <v>260</v>
      </c>
      <c r="L130" s="44"/>
      <c r="M130" s="250" t="s">
        <v>1</v>
      </c>
      <c r="N130" s="251" t="s">
        <v>39</v>
      </c>
      <c r="O130" s="91"/>
      <c r="P130" s="252">
        <f>O130*H130</f>
        <v>0</v>
      </c>
      <c r="Q130" s="252">
        <v>0</v>
      </c>
      <c r="R130" s="252">
        <f>Q130*H130</f>
        <v>0</v>
      </c>
      <c r="S130" s="252">
        <v>0</v>
      </c>
      <c r="T130" s="25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4" t="s">
        <v>170</v>
      </c>
      <c r="AT130" s="254" t="s">
        <v>161</v>
      </c>
      <c r="AU130" s="254" t="s">
        <v>83</v>
      </c>
      <c r="AY130" s="17" t="s">
        <v>158</v>
      </c>
      <c r="BE130" s="255">
        <f>IF(N130="základní",J130,0)</f>
        <v>0</v>
      </c>
      <c r="BF130" s="255">
        <f>IF(N130="snížená",J130,0)</f>
        <v>0</v>
      </c>
      <c r="BG130" s="255">
        <f>IF(N130="zákl. přenesená",J130,0)</f>
        <v>0</v>
      </c>
      <c r="BH130" s="255">
        <f>IF(N130="sníž. přenesená",J130,0)</f>
        <v>0</v>
      </c>
      <c r="BI130" s="255">
        <f>IF(N130="nulová",J130,0)</f>
        <v>0</v>
      </c>
      <c r="BJ130" s="17" t="s">
        <v>81</v>
      </c>
      <c r="BK130" s="255">
        <f>ROUND(I130*H130,2)</f>
        <v>0</v>
      </c>
      <c r="BL130" s="17" t="s">
        <v>170</v>
      </c>
      <c r="BM130" s="254" t="s">
        <v>1386</v>
      </c>
    </row>
    <row r="131" s="13" customFormat="1">
      <c r="A131" s="13"/>
      <c r="B131" s="256"/>
      <c r="C131" s="257"/>
      <c r="D131" s="258" t="s">
        <v>181</v>
      </c>
      <c r="E131" s="259" t="s">
        <v>1</v>
      </c>
      <c r="F131" s="260" t="s">
        <v>1387</v>
      </c>
      <c r="G131" s="257"/>
      <c r="H131" s="261">
        <v>5.7000000000000002</v>
      </c>
      <c r="I131" s="262"/>
      <c r="J131" s="257"/>
      <c r="K131" s="257"/>
      <c r="L131" s="263"/>
      <c r="M131" s="264"/>
      <c r="N131" s="265"/>
      <c r="O131" s="265"/>
      <c r="P131" s="265"/>
      <c r="Q131" s="265"/>
      <c r="R131" s="265"/>
      <c r="S131" s="265"/>
      <c r="T131" s="26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181</v>
      </c>
      <c r="AU131" s="267" t="s">
        <v>83</v>
      </c>
      <c r="AV131" s="13" t="s">
        <v>83</v>
      </c>
      <c r="AW131" s="13" t="s">
        <v>31</v>
      </c>
      <c r="AX131" s="13" t="s">
        <v>81</v>
      </c>
      <c r="AY131" s="267" t="s">
        <v>158</v>
      </c>
    </row>
    <row r="132" s="2" customFormat="1" ht="21.75" customHeight="1">
      <c r="A132" s="38"/>
      <c r="B132" s="39"/>
      <c r="C132" s="243" t="s">
        <v>83</v>
      </c>
      <c r="D132" s="243" t="s">
        <v>161</v>
      </c>
      <c r="E132" s="244" t="s">
        <v>397</v>
      </c>
      <c r="F132" s="245" t="s">
        <v>398</v>
      </c>
      <c r="G132" s="246" t="s">
        <v>387</v>
      </c>
      <c r="H132" s="247">
        <v>10.26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1388</v>
      </c>
    </row>
    <row r="133" s="13" customFormat="1">
      <c r="A133" s="13"/>
      <c r="B133" s="256"/>
      <c r="C133" s="257"/>
      <c r="D133" s="258" t="s">
        <v>181</v>
      </c>
      <c r="E133" s="259" t="s">
        <v>1</v>
      </c>
      <c r="F133" s="260" t="s">
        <v>1389</v>
      </c>
      <c r="G133" s="257"/>
      <c r="H133" s="261">
        <v>10.26</v>
      </c>
      <c r="I133" s="262"/>
      <c r="J133" s="257"/>
      <c r="K133" s="257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181</v>
      </c>
      <c r="AU133" s="267" t="s">
        <v>83</v>
      </c>
      <c r="AV133" s="13" t="s">
        <v>83</v>
      </c>
      <c r="AW133" s="13" t="s">
        <v>31</v>
      </c>
      <c r="AX133" s="13" t="s">
        <v>81</v>
      </c>
      <c r="AY133" s="267" t="s">
        <v>158</v>
      </c>
    </row>
    <row r="134" s="12" customFormat="1" ht="25.92" customHeight="1">
      <c r="A134" s="12"/>
      <c r="B134" s="227"/>
      <c r="C134" s="228"/>
      <c r="D134" s="229" t="s">
        <v>73</v>
      </c>
      <c r="E134" s="230" t="s">
        <v>384</v>
      </c>
      <c r="F134" s="230" t="s">
        <v>1390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P135+P147</f>
        <v>0</v>
      </c>
      <c r="Q134" s="235"/>
      <c r="R134" s="236">
        <f>R135+R147</f>
        <v>21.552839999999996</v>
      </c>
      <c r="S134" s="235"/>
      <c r="T134" s="237">
        <f>T135+T147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177</v>
      </c>
      <c r="AT134" s="239" t="s">
        <v>73</v>
      </c>
      <c r="AU134" s="239" t="s">
        <v>74</v>
      </c>
      <c r="AY134" s="238" t="s">
        <v>158</v>
      </c>
      <c r="BK134" s="240">
        <f>BK135+BK147</f>
        <v>0</v>
      </c>
    </row>
    <row r="135" s="12" customFormat="1" ht="22.8" customHeight="1">
      <c r="A135" s="12"/>
      <c r="B135" s="227"/>
      <c r="C135" s="228"/>
      <c r="D135" s="229" t="s">
        <v>73</v>
      </c>
      <c r="E135" s="241" t="s">
        <v>1391</v>
      </c>
      <c r="F135" s="241" t="s">
        <v>1392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SUM(P136:P146)</f>
        <v>0</v>
      </c>
      <c r="Q135" s="235"/>
      <c r="R135" s="236">
        <f>SUM(R136:R146)</f>
        <v>0</v>
      </c>
      <c r="S135" s="235"/>
      <c r="T135" s="237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177</v>
      </c>
      <c r="AT135" s="239" t="s">
        <v>73</v>
      </c>
      <c r="AU135" s="239" t="s">
        <v>81</v>
      </c>
      <c r="AY135" s="238" t="s">
        <v>158</v>
      </c>
      <c r="BK135" s="240">
        <f>SUM(BK136:BK146)</f>
        <v>0</v>
      </c>
    </row>
    <row r="136" s="2" customFormat="1" ht="21.75" customHeight="1">
      <c r="A136" s="38"/>
      <c r="B136" s="39"/>
      <c r="C136" s="243" t="s">
        <v>177</v>
      </c>
      <c r="D136" s="243" t="s">
        <v>161</v>
      </c>
      <c r="E136" s="244" t="s">
        <v>1393</v>
      </c>
      <c r="F136" s="245" t="s">
        <v>1394</v>
      </c>
      <c r="G136" s="246" t="s">
        <v>280</v>
      </c>
      <c r="H136" s="247">
        <v>741</v>
      </c>
      <c r="I136" s="248"/>
      <c r="J136" s="249">
        <f>ROUND(I136*H136,2)</f>
        <v>0</v>
      </c>
      <c r="K136" s="245" t="s">
        <v>260</v>
      </c>
      <c r="L136" s="44"/>
      <c r="M136" s="250" t="s">
        <v>1</v>
      </c>
      <c r="N136" s="251" t="s">
        <v>39</v>
      </c>
      <c r="O136" s="91"/>
      <c r="P136" s="252">
        <f>O136*H136</f>
        <v>0</v>
      </c>
      <c r="Q136" s="252">
        <v>0</v>
      </c>
      <c r="R136" s="252">
        <f>Q136*H136</f>
        <v>0</v>
      </c>
      <c r="S136" s="252">
        <v>0</v>
      </c>
      <c r="T136" s="25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4" t="s">
        <v>549</v>
      </c>
      <c r="AT136" s="254" t="s">
        <v>161</v>
      </c>
      <c r="AU136" s="254" t="s">
        <v>83</v>
      </c>
      <c r="AY136" s="17" t="s">
        <v>158</v>
      </c>
      <c r="BE136" s="255">
        <f>IF(N136="základní",J136,0)</f>
        <v>0</v>
      </c>
      <c r="BF136" s="255">
        <f>IF(N136="snížená",J136,0)</f>
        <v>0</v>
      </c>
      <c r="BG136" s="255">
        <f>IF(N136="zákl. přenesená",J136,0)</f>
        <v>0</v>
      </c>
      <c r="BH136" s="255">
        <f>IF(N136="sníž. přenesená",J136,0)</f>
        <v>0</v>
      </c>
      <c r="BI136" s="255">
        <f>IF(N136="nulová",J136,0)</f>
        <v>0</v>
      </c>
      <c r="BJ136" s="17" t="s">
        <v>81</v>
      </c>
      <c r="BK136" s="255">
        <f>ROUND(I136*H136,2)</f>
        <v>0</v>
      </c>
      <c r="BL136" s="17" t="s">
        <v>549</v>
      </c>
      <c r="BM136" s="254" t="s">
        <v>1395</v>
      </c>
    </row>
    <row r="137" s="13" customFormat="1">
      <c r="A137" s="13"/>
      <c r="B137" s="256"/>
      <c r="C137" s="257"/>
      <c r="D137" s="258" t="s">
        <v>181</v>
      </c>
      <c r="E137" s="259" t="s">
        <v>1</v>
      </c>
      <c r="F137" s="260" t="s">
        <v>1396</v>
      </c>
      <c r="G137" s="257"/>
      <c r="H137" s="261">
        <v>741</v>
      </c>
      <c r="I137" s="262"/>
      <c r="J137" s="257"/>
      <c r="K137" s="257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181</v>
      </c>
      <c r="AU137" s="267" t="s">
        <v>83</v>
      </c>
      <c r="AV137" s="13" t="s">
        <v>83</v>
      </c>
      <c r="AW137" s="13" t="s">
        <v>31</v>
      </c>
      <c r="AX137" s="13" t="s">
        <v>81</v>
      </c>
      <c r="AY137" s="267" t="s">
        <v>158</v>
      </c>
    </row>
    <row r="138" s="2" customFormat="1" ht="21.75" customHeight="1">
      <c r="A138" s="38"/>
      <c r="B138" s="39"/>
      <c r="C138" s="243" t="s">
        <v>170</v>
      </c>
      <c r="D138" s="243" t="s">
        <v>161</v>
      </c>
      <c r="E138" s="244" t="s">
        <v>1397</v>
      </c>
      <c r="F138" s="245" t="s">
        <v>1398</v>
      </c>
      <c r="G138" s="246" t="s">
        <v>280</v>
      </c>
      <c r="H138" s="247">
        <v>741</v>
      </c>
      <c r="I138" s="248"/>
      <c r="J138" s="249">
        <f>ROUND(I138*H138,2)</f>
        <v>0</v>
      </c>
      <c r="K138" s="245" t="s">
        <v>260</v>
      </c>
      <c r="L138" s="44"/>
      <c r="M138" s="250" t="s">
        <v>1</v>
      </c>
      <c r="N138" s="251" t="s">
        <v>39</v>
      </c>
      <c r="O138" s="91"/>
      <c r="P138" s="252">
        <f>O138*H138</f>
        <v>0</v>
      </c>
      <c r="Q138" s="252">
        <v>0</v>
      </c>
      <c r="R138" s="252">
        <f>Q138*H138</f>
        <v>0</v>
      </c>
      <c r="S138" s="252">
        <v>0</v>
      </c>
      <c r="T138" s="25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4" t="s">
        <v>549</v>
      </c>
      <c r="AT138" s="254" t="s">
        <v>161</v>
      </c>
      <c r="AU138" s="254" t="s">
        <v>83</v>
      </c>
      <c r="AY138" s="17" t="s">
        <v>158</v>
      </c>
      <c r="BE138" s="255">
        <f>IF(N138="základní",J138,0)</f>
        <v>0</v>
      </c>
      <c r="BF138" s="255">
        <f>IF(N138="snížená",J138,0)</f>
        <v>0</v>
      </c>
      <c r="BG138" s="255">
        <f>IF(N138="zákl. přenesená",J138,0)</f>
        <v>0</v>
      </c>
      <c r="BH138" s="255">
        <f>IF(N138="sníž. přenesená",J138,0)</f>
        <v>0</v>
      </c>
      <c r="BI138" s="255">
        <f>IF(N138="nulová",J138,0)</f>
        <v>0</v>
      </c>
      <c r="BJ138" s="17" t="s">
        <v>81</v>
      </c>
      <c r="BK138" s="255">
        <f>ROUND(I138*H138,2)</f>
        <v>0</v>
      </c>
      <c r="BL138" s="17" t="s">
        <v>549</v>
      </c>
      <c r="BM138" s="254" t="s">
        <v>1399</v>
      </c>
    </row>
    <row r="139" s="14" customFormat="1">
      <c r="A139" s="14"/>
      <c r="B139" s="268"/>
      <c r="C139" s="269"/>
      <c r="D139" s="258" t="s">
        <v>181</v>
      </c>
      <c r="E139" s="270" t="s">
        <v>1</v>
      </c>
      <c r="F139" s="271" t="s">
        <v>1400</v>
      </c>
      <c r="G139" s="269"/>
      <c r="H139" s="270" t="s">
        <v>1</v>
      </c>
      <c r="I139" s="272"/>
      <c r="J139" s="269"/>
      <c r="K139" s="269"/>
      <c r="L139" s="273"/>
      <c r="M139" s="274"/>
      <c r="N139" s="275"/>
      <c r="O139" s="275"/>
      <c r="P139" s="275"/>
      <c r="Q139" s="275"/>
      <c r="R139" s="275"/>
      <c r="S139" s="275"/>
      <c r="T139" s="27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7" t="s">
        <v>181</v>
      </c>
      <c r="AU139" s="277" t="s">
        <v>83</v>
      </c>
      <c r="AV139" s="14" t="s">
        <v>81</v>
      </c>
      <c r="AW139" s="14" t="s">
        <v>31</v>
      </c>
      <c r="AX139" s="14" t="s">
        <v>74</v>
      </c>
      <c r="AY139" s="277" t="s">
        <v>158</v>
      </c>
    </row>
    <row r="140" s="13" customFormat="1">
      <c r="A140" s="13"/>
      <c r="B140" s="256"/>
      <c r="C140" s="257"/>
      <c r="D140" s="258" t="s">
        <v>181</v>
      </c>
      <c r="E140" s="259" t="s">
        <v>1</v>
      </c>
      <c r="F140" s="260" t="s">
        <v>1396</v>
      </c>
      <c r="G140" s="257"/>
      <c r="H140" s="261">
        <v>741</v>
      </c>
      <c r="I140" s="262"/>
      <c r="J140" s="257"/>
      <c r="K140" s="257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181</v>
      </c>
      <c r="AU140" s="267" t="s">
        <v>83</v>
      </c>
      <c r="AV140" s="13" t="s">
        <v>83</v>
      </c>
      <c r="AW140" s="13" t="s">
        <v>31</v>
      </c>
      <c r="AX140" s="13" t="s">
        <v>81</v>
      </c>
      <c r="AY140" s="267" t="s">
        <v>158</v>
      </c>
    </row>
    <row r="141" s="2" customFormat="1" ht="21.75" customHeight="1">
      <c r="A141" s="38"/>
      <c r="B141" s="39"/>
      <c r="C141" s="243" t="s">
        <v>157</v>
      </c>
      <c r="D141" s="243" t="s">
        <v>161</v>
      </c>
      <c r="E141" s="244" t="s">
        <v>1401</v>
      </c>
      <c r="F141" s="245" t="s">
        <v>1402</v>
      </c>
      <c r="G141" s="246" t="s">
        <v>237</v>
      </c>
      <c r="H141" s="247">
        <v>4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549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549</v>
      </c>
      <c r="BM141" s="254" t="s">
        <v>1403</v>
      </c>
    </row>
    <row r="142" s="14" customFormat="1">
      <c r="A142" s="14"/>
      <c r="B142" s="268"/>
      <c r="C142" s="269"/>
      <c r="D142" s="258" t="s">
        <v>181</v>
      </c>
      <c r="E142" s="270" t="s">
        <v>1</v>
      </c>
      <c r="F142" s="271" t="s">
        <v>1404</v>
      </c>
      <c r="G142" s="269"/>
      <c r="H142" s="270" t="s">
        <v>1</v>
      </c>
      <c r="I142" s="272"/>
      <c r="J142" s="269"/>
      <c r="K142" s="269"/>
      <c r="L142" s="273"/>
      <c r="M142" s="274"/>
      <c r="N142" s="275"/>
      <c r="O142" s="275"/>
      <c r="P142" s="275"/>
      <c r="Q142" s="275"/>
      <c r="R142" s="275"/>
      <c r="S142" s="275"/>
      <c r="T142" s="276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7" t="s">
        <v>181</v>
      </c>
      <c r="AU142" s="277" t="s">
        <v>83</v>
      </c>
      <c r="AV142" s="14" t="s">
        <v>81</v>
      </c>
      <c r="AW142" s="14" t="s">
        <v>31</v>
      </c>
      <c r="AX142" s="14" t="s">
        <v>74</v>
      </c>
      <c r="AY142" s="277" t="s">
        <v>158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1405</v>
      </c>
      <c r="G143" s="257"/>
      <c r="H143" s="261">
        <v>4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182</v>
      </c>
      <c r="D144" s="243" t="s">
        <v>161</v>
      </c>
      <c r="E144" s="244" t="s">
        <v>1406</v>
      </c>
      <c r="F144" s="245" t="s">
        <v>1407</v>
      </c>
      <c r="G144" s="246" t="s">
        <v>237</v>
      </c>
      <c r="H144" s="247">
        <v>4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1408</v>
      </c>
    </row>
    <row r="145" s="14" customFormat="1">
      <c r="A145" s="14"/>
      <c r="B145" s="268"/>
      <c r="C145" s="269"/>
      <c r="D145" s="258" t="s">
        <v>181</v>
      </c>
      <c r="E145" s="270" t="s">
        <v>1</v>
      </c>
      <c r="F145" s="271" t="s">
        <v>1404</v>
      </c>
      <c r="G145" s="269"/>
      <c r="H145" s="270" t="s">
        <v>1</v>
      </c>
      <c r="I145" s="272"/>
      <c r="J145" s="269"/>
      <c r="K145" s="269"/>
      <c r="L145" s="273"/>
      <c r="M145" s="274"/>
      <c r="N145" s="275"/>
      <c r="O145" s="275"/>
      <c r="P145" s="275"/>
      <c r="Q145" s="275"/>
      <c r="R145" s="275"/>
      <c r="S145" s="275"/>
      <c r="T145" s="27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7" t="s">
        <v>181</v>
      </c>
      <c r="AU145" s="277" t="s">
        <v>83</v>
      </c>
      <c r="AV145" s="14" t="s">
        <v>81</v>
      </c>
      <c r="AW145" s="14" t="s">
        <v>31</v>
      </c>
      <c r="AX145" s="14" t="s">
        <v>74</v>
      </c>
      <c r="AY145" s="277" t="s">
        <v>158</v>
      </c>
    </row>
    <row r="146" s="13" customFormat="1">
      <c r="A146" s="13"/>
      <c r="B146" s="256"/>
      <c r="C146" s="257"/>
      <c r="D146" s="258" t="s">
        <v>181</v>
      </c>
      <c r="E146" s="259" t="s">
        <v>1</v>
      </c>
      <c r="F146" s="260" t="s">
        <v>1405</v>
      </c>
      <c r="G146" s="257"/>
      <c r="H146" s="261">
        <v>4</v>
      </c>
      <c r="I146" s="262"/>
      <c r="J146" s="257"/>
      <c r="K146" s="257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181</v>
      </c>
      <c r="AU146" s="267" t="s">
        <v>83</v>
      </c>
      <c r="AV146" s="13" t="s">
        <v>83</v>
      </c>
      <c r="AW146" s="13" t="s">
        <v>31</v>
      </c>
      <c r="AX146" s="13" t="s">
        <v>81</v>
      </c>
      <c r="AY146" s="267" t="s">
        <v>158</v>
      </c>
    </row>
    <row r="147" s="12" customFormat="1" ht="22.8" customHeight="1">
      <c r="A147" s="12"/>
      <c r="B147" s="227"/>
      <c r="C147" s="228"/>
      <c r="D147" s="229" t="s">
        <v>73</v>
      </c>
      <c r="E147" s="241" t="s">
        <v>1409</v>
      </c>
      <c r="F147" s="241" t="s">
        <v>1410</v>
      </c>
      <c r="G147" s="228"/>
      <c r="H147" s="228"/>
      <c r="I147" s="231"/>
      <c r="J147" s="242">
        <f>BK147</f>
        <v>0</v>
      </c>
      <c r="K147" s="228"/>
      <c r="L147" s="233"/>
      <c r="M147" s="234"/>
      <c r="N147" s="235"/>
      <c r="O147" s="235"/>
      <c r="P147" s="236">
        <f>SUM(P148:P173)</f>
        <v>0</v>
      </c>
      <c r="Q147" s="235"/>
      <c r="R147" s="236">
        <f>SUM(R148:R173)</f>
        <v>21.552839999999996</v>
      </c>
      <c r="S147" s="235"/>
      <c r="T147" s="237">
        <f>SUM(T148:T173)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177</v>
      </c>
      <c r="AT147" s="239" t="s">
        <v>73</v>
      </c>
      <c r="AU147" s="239" t="s">
        <v>81</v>
      </c>
      <c r="AY147" s="238" t="s">
        <v>158</v>
      </c>
      <c r="BK147" s="240">
        <f>SUM(BK148:BK173)</f>
        <v>0</v>
      </c>
    </row>
    <row r="148" s="2" customFormat="1" ht="21.75" customHeight="1">
      <c r="A148" s="38"/>
      <c r="B148" s="39"/>
      <c r="C148" s="243" t="s">
        <v>186</v>
      </c>
      <c r="D148" s="243" t="s">
        <v>161</v>
      </c>
      <c r="E148" s="244" t="s">
        <v>1411</v>
      </c>
      <c r="F148" s="245" t="s">
        <v>1412</v>
      </c>
      <c r="G148" s="246" t="s">
        <v>280</v>
      </c>
      <c r="H148" s="247">
        <v>114</v>
      </c>
      <c r="I148" s="248"/>
      <c r="J148" s="249">
        <f>ROUND(I148*H148,2)</f>
        <v>0</v>
      </c>
      <c r="K148" s="245" t="s">
        <v>260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549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549</v>
      </c>
      <c r="BM148" s="254" t="s">
        <v>1413</v>
      </c>
    </row>
    <row r="149" s="13" customFormat="1">
      <c r="A149" s="13"/>
      <c r="B149" s="256"/>
      <c r="C149" s="257"/>
      <c r="D149" s="258" t="s">
        <v>181</v>
      </c>
      <c r="E149" s="259" t="s">
        <v>1</v>
      </c>
      <c r="F149" s="260" t="s">
        <v>1414</v>
      </c>
      <c r="G149" s="257"/>
      <c r="H149" s="261">
        <v>114</v>
      </c>
      <c r="I149" s="262"/>
      <c r="J149" s="257"/>
      <c r="K149" s="257"/>
      <c r="L149" s="263"/>
      <c r="M149" s="264"/>
      <c r="N149" s="265"/>
      <c r="O149" s="265"/>
      <c r="P149" s="265"/>
      <c r="Q149" s="265"/>
      <c r="R149" s="265"/>
      <c r="S149" s="265"/>
      <c r="T149" s="26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7" t="s">
        <v>181</v>
      </c>
      <c r="AU149" s="267" t="s">
        <v>83</v>
      </c>
      <c r="AV149" s="13" t="s">
        <v>83</v>
      </c>
      <c r="AW149" s="13" t="s">
        <v>31</v>
      </c>
      <c r="AX149" s="13" t="s">
        <v>81</v>
      </c>
      <c r="AY149" s="267" t="s">
        <v>158</v>
      </c>
    </row>
    <row r="150" s="2" customFormat="1" ht="21.75" customHeight="1">
      <c r="A150" s="38"/>
      <c r="B150" s="39"/>
      <c r="C150" s="243" t="s">
        <v>190</v>
      </c>
      <c r="D150" s="243" t="s">
        <v>161</v>
      </c>
      <c r="E150" s="244" t="s">
        <v>1415</v>
      </c>
      <c r="F150" s="245" t="s">
        <v>1416</v>
      </c>
      <c r="G150" s="246" t="s">
        <v>280</v>
      </c>
      <c r="H150" s="247">
        <v>57</v>
      </c>
      <c r="I150" s="248"/>
      <c r="J150" s="249">
        <f>ROUND(I150*H150,2)</f>
        <v>0</v>
      </c>
      <c r="K150" s="245" t="s">
        <v>260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0.156</v>
      </c>
      <c r="R150" s="252">
        <f>Q150*H150</f>
        <v>8.8919999999999995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1417</v>
      </c>
    </row>
    <row r="151" s="13" customFormat="1">
      <c r="A151" s="13"/>
      <c r="B151" s="256"/>
      <c r="C151" s="257"/>
      <c r="D151" s="258" t="s">
        <v>181</v>
      </c>
      <c r="E151" s="259" t="s">
        <v>1</v>
      </c>
      <c r="F151" s="260" t="s">
        <v>1418</v>
      </c>
      <c r="G151" s="257"/>
      <c r="H151" s="261">
        <v>57</v>
      </c>
      <c r="I151" s="262"/>
      <c r="J151" s="257"/>
      <c r="K151" s="257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181</v>
      </c>
      <c r="AU151" s="267" t="s">
        <v>83</v>
      </c>
      <c r="AV151" s="13" t="s">
        <v>83</v>
      </c>
      <c r="AW151" s="13" t="s">
        <v>31</v>
      </c>
      <c r="AX151" s="13" t="s">
        <v>81</v>
      </c>
      <c r="AY151" s="267" t="s">
        <v>158</v>
      </c>
    </row>
    <row r="152" s="2" customFormat="1" ht="16.5" customHeight="1">
      <c r="A152" s="38"/>
      <c r="B152" s="39"/>
      <c r="C152" s="294" t="s">
        <v>195</v>
      </c>
      <c r="D152" s="294" t="s">
        <v>384</v>
      </c>
      <c r="E152" s="295" t="s">
        <v>1419</v>
      </c>
      <c r="F152" s="296" t="s">
        <v>1420</v>
      </c>
      <c r="G152" s="297" t="s">
        <v>387</v>
      </c>
      <c r="H152" s="298">
        <v>12.539999999999999</v>
      </c>
      <c r="I152" s="299"/>
      <c r="J152" s="300">
        <f>ROUND(I152*H152,2)</f>
        <v>0</v>
      </c>
      <c r="K152" s="296" t="s">
        <v>260</v>
      </c>
      <c r="L152" s="301"/>
      <c r="M152" s="302" t="s">
        <v>1</v>
      </c>
      <c r="N152" s="303" t="s">
        <v>39</v>
      </c>
      <c r="O152" s="91"/>
      <c r="P152" s="252">
        <f>O152*H152</f>
        <v>0</v>
      </c>
      <c r="Q152" s="252">
        <v>1</v>
      </c>
      <c r="R152" s="252">
        <f>Q152*H152</f>
        <v>12.539999999999999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862</v>
      </c>
      <c r="AT152" s="254" t="s">
        <v>384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862</v>
      </c>
      <c r="BM152" s="254" t="s">
        <v>1421</v>
      </c>
    </row>
    <row r="153" s="13" customFormat="1">
      <c r="A153" s="13"/>
      <c r="B153" s="256"/>
      <c r="C153" s="257"/>
      <c r="D153" s="258" t="s">
        <v>181</v>
      </c>
      <c r="E153" s="259" t="s">
        <v>1</v>
      </c>
      <c r="F153" s="260" t="s">
        <v>1422</v>
      </c>
      <c r="G153" s="257"/>
      <c r="H153" s="261">
        <v>12.539999999999999</v>
      </c>
      <c r="I153" s="262"/>
      <c r="J153" s="257"/>
      <c r="K153" s="257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181</v>
      </c>
      <c r="AU153" s="267" t="s">
        <v>83</v>
      </c>
      <c r="AV153" s="13" t="s">
        <v>83</v>
      </c>
      <c r="AW153" s="13" t="s">
        <v>31</v>
      </c>
      <c r="AX153" s="13" t="s">
        <v>81</v>
      </c>
      <c r="AY153" s="267" t="s">
        <v>158</v>
      </c>
    </row>
    <row r="154" s="2" customFormat="1" ht="16.5" customHeight="1">
      <c r="A154" s="38"/>
      <c r="B154" s="39"/>
      <c r="C154" s="294" t="s">
        <v>201</v>
      </c>
      <c r="D154" s="294" t="s">
        <v>384</v>
      </c>
      <c r="E154" s="295" t="s">
        <v>1423</v>
      </c>
      <c r="F154" s="296" t="s">
        <v>1424</v>
      </c>
      <c r="G154" s="297" t="s">
        <v>280</v>
      </c>
      <c r="H154" s="298">
        <v>114</v>
      </c>
      <c r="I154" s="299"/>
      <c r="J154" s="300">
        <f>ROUND(I154*H154,2)</f>
        <v>0</v>
      </c>
      <c r="K154" s="296" t="s">
        <v>260</v>
      </c>
      <c r="L154" s="301"/>
      <c r="M154" s="302" t="s">
        <v>1</v>
      </c>
      <c r="N154" s="303" t="s">
        <v>39</v>
      </c>
      <c r="O154" s="91"/>
      <c r="P154" s="252">
        <f>O154*H154</f>
        <v>0</v>
      </c>
      <c r="Q154" s="252">
        <v>0.00097999999999999997</v>
      </c>
      <c r="R154" s="252">
        <f>Q154*H154</f>
        <v>0.11172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862</v>
      </c>
      <c r="AT154" s="254" t="s">
        <v>384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862</v>
      </c>
      <c r="BM154" s="254" t="s">
        <v>1425</v>
      </c>
    </row>
    <row r="155" s="14" customFormat="1">
      <c r="A155" s="14"/>
      <c r="B155" s="268"/>
      <c r="C155" s="269"/>
      <c r="D155" s="258" t="s">
        <v>181</v>
      </c>
      <c r="E155" s="270" t="s">
        <v>1</v>
      </c>
      <c r="F155" s="271" t="s">
        <v>1426</v>
      </c>
      <c r="G155" s="269"/>
      <c r="H155" s="270" t="s">
        <v>1</v>
      </c>
      <c r="I155" s="272"/>
      <c r="J155" s="269"/>
      <c r="K155" s="269"/>
      <c r="L155" s="273"/>
      <c r="M155" s="274"/>
      <c r="N155" s="275"/>
      <c r="O155" s="275"/>
      <c r="P155" s="275"/>
      <c r="Q155" s="275"/>
      <c r="R155" s="275"/>
      <c r="S155" s="275"/>
      <c r="T155" s="276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7" t="s">
        <v>181</v>
      </c>
      <c r="AU155" s="277" t="s">
        <v>83</v>
      </c>
      <c r="AV155" s="14" t="s">
        <v>81</v>
      </c>
      <c r="AW155" s="14" t="s">
        <v>31</v>
      </c>
      <c r="AX155" s="14" t="s">
        <v>74</v>
      </c>
      <c r="AY155" s="277" t="s">
        <v>158</v>
      </c>
    </row>
    <row r="156" s="13" customFormat="1">
      <c r="A156" s="13"/>
      <c r="B156" s="256"/>
      <c r="C156" s="257"/>
      <c r="D156" s="258" t="s">
        <v>181</v>
      </c>
      <c r="E156" s="259" t="s">
        <v>1</v>
      </c>
      <c r="F156" s="260" t="s">
        <v>1427</v>
      </c>
      <c r="G156" s="257"/>
      <c r="H156" s="261">
        <v>114</v>
      </c>
      <c r="I156" s="262"/>
      <c r="J156" s="257"/>
      <c r="K156" s="257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181</v>
      </c>
      <c r="AU156" s="267" t="s">
        <v>83</v>
      </c>
      <c r="AV156" s="13" t="s">
        <v>83</v>
      </c>
      <c r="AW156" s="13" t="s">
        <v>31</v>
      </c>
      <c r="AX156" s="13" t="s">
        <v>81</v>
      </c>
      <c r="AY156" s="267" t="s">
        <v>158</v>
      </c>
    </row>
    <row r="157" s="2" customFormat="1" ht="16.5" customHeight="1">
      <c r="A157" s="38"/>
      <c r="B157" s="39"/>
      <c r="C157" s="243" t="s">
        <v>206</v>
      </c>
      <c r="D157" s="243" t="s">
        <v>161</v>
      </c>
      <c r="E157" s="244" t="s">
        <v>1428</v>
      </c>
      <c r="F157" s="245" t="s">
        <v>1429</v>
      </c>
      <c r="G157" s="246" t="s">
        <v>280</v>
      </c>
      <c r="H157" s="247">
        <v>114</v>
      </c>
      <c r="I157" s="248"/>
      <c r="J157" s="249">
        <f>ROUND(I157*H157,2)</f>
        <v>0</v>
      </c>
      <c r="K157" s="245" t="s">
        <v>260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6.9999999999999994E-05</v>
      </c>
      <c r="R157" s="252">
        <f>Q157*H157</f>
        <v>0.0079799999999999992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549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549</v>
      </c>
      <c r="BM157" s="254" t="s">
        <v>1430</v>
      </c>
    </row>
    <row r="158" s="2" customFormat="1" ht="16.5" customHeight="1">
      <c r="A158" s="38"/>
      <c r="B158" s="39"/>
      <c r="C158" s="294" t="s">
        <v>212</v>
      </c>
      <c r="D158" s="294" t="s">
        <v>384</v>
      </c>
      <c r="E158" s="295" t="s">
        <v>1431</v>
      </c>
      <c r="F158" s="296" t="s">
        <v>1432</v>
      </c>
      <c r="G158" s="297" t="s">
        <v>280</v>
      </c>
      <c r="H158" s="298">
        <v>114</v>
      </c>
      <c r="I158" s="299"/>
      <c r="J158" s="300">
        <f>ROUND(I158*H158,2)</f>
        <v>0</v>
      </c>
      <c r="K158" s="296" t="s">
        <v>260</v>
      </c>
      <c r="L158" s="301"/>
      <c r="M158" s="302" t="s">
        <v>1</v>
      </c>
      <c r="N158" s="303" t="s">
        <v>39</v>
      </c>
      <c r="O158" s="91"/>
      <c r="P158" s="252">
        <f>O158*H158</f>
        <v>0</v>
      </c>
      <c r="Q158" s="252">
        <v>1.0000000000000001E-05</v>
      </c>
      <c r="R158" s="252">
        <f>Q158*H158</f>
        <v>0.0011400000000000002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862</v>
      </c>
      <c r="AT158" s="254" t="s">
        <v>384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862</v>
      </c>
      <c r="BM158" s="254" t="s">
        <v>1433</v>
      </c>
    </row>
    <row r="159" s="13" customFormat="1">
      <c r="A159" s="13"/>
      <c r="B159" s="256"/>
      <c r="C159" s="257"/>
      <c r="D159" s="258" t="s">
        <v>181</v>
      </c>
      <c r="E159" s="259" t="s">
        <v>1</v>
      </c>
      <c r="F159" s="260" t="s">
        <v>1427</v>
      </c>
      <c r="G159" s="257"/>
      <c r="H159" s="261">
        <v>114</v>
      </c>
      <c r="I159" s="262"/>
      <c r="J159" s="257"/>
      <c r="K159" s="257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181</v>
      </c>
      <c r="AU159" s="267" t="s">
        <v>83</v>
      </c>
      <c r="AV159" s="13" t="s">
        <v>83</v>
      </c>
      <c r="AW159" s="13" t="s">
        <v>31</v>
      </c>
      <c r="AX159" s="13" t="s">
        <v>81</v>
      </c>
      <c r="AY159" s="267" t="s">
        <v>158</v>
      </c>
    </row>
    <row r="160" s="2" customFormat="1" ht="16.5" customHeight="1">
      <c r="A160" s="38"/>
      <c r="B160" s="39"/>
      <c r="C160" s="243" t="s">
        <v>215</v>
      </c>
      <c r="D160" s="243" t="s">
        <v>161</v>
      </c>
      <c r="E160" s="244" t="s">
        <v>1434</v>
      </c>
      <c r="F160" s="245" t="s">
        <v>1435</v>
      </c>
      <c r="G160" s="246" t="s">
        <v>280</v>
      </c>
      <c r="H160" s="247">
        <v>280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170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170</v>
      </c>
      <c r="BM160" s="254" t="s">
        <v>1436</v>
      </c>
    </row>
    <row r="161" s="2" customFormat="1" ht="16.5" customHeight="1">
      <c r="A161" s="38"/>
      <c r="B161" s="39"/>
      <c r="C161" s="294" t="s">
        <v>223</v>
      </c>
      <c r="D161" s="294" t="s">
        <v>384</v>
      </c>
      <c r="E161" s="295" t="s">
        <v>1437</v>
      </c>
      <c r="F161" s="296" t="s">
        <v>1438</v>
      </c>
      <c r="G161" s="297" t="s">
        <v>280</v>
      </c>
      <c r="H161" s="298">
        <v>280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190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170</v>
      </c>
      <c r="BM161" s="254" t="s">
        <v>1439</v>
      </c>
    </row>
    <row r="162" s="2" customFormat="1" ht="16.5" customHeight="1">
      <c r="A162" s="38"/>
      <c r="B162" s="39"/>
      <c r="C162" s="243" t="s">
        <v>8</v>
      </c>
      <c r="D162" s="243" t="s">
        <v>161</v>
      </c>
      <c r="E162" s="244" t="s">
        <v>1440</v>
      </c>
      <c r="F162" s="245" t="s">
        <v>1441</v>
      </c>
      <c r="G162" s="246" t="s">
        <v>237</v>
      </c>
      <c r="H162" s="247">
        <v>4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170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170</v>
      </c>
      <c r="BM162" s="254" t="s">
        <v>1442</v>
      </c>
    </row>
    <row r="163" s="2" customFormat="1" ht="16.5" customHeight="1">
      <c r="A163" s="38"/>
      <c r="B163" s="39"/>
      <c r="C163" s="294" t="s">
        <v>234</v>
      </c>
      <c r="D163" s="294" t="s">
        <v>384</v>
      </c>
      <c r="E163" s="295" t="s">
        <v>1443</v>
      </c>
      <c r="F163" s="296" t="s">
        <v>1444</v>
      </c>
      <c r="G163" s="297" t="s">
        <v>237</v>
      </c>
      <c r="H163" s="298">
        <v>4</v>
      </c>
      <c r="I163" s="299"/>
      <c r="J163" s="300">
        <f>ROUND(I163*H163,2)</f>
        <v>0</v>
      </c>
      <c r="K163" s="296" t="s">
        <v>1</v>
      </c>
      <c r="L163" s="301"/>
      <c r="M163" s="302" t="s">
        <v>1</v>
      </c>
      <c r="N163" s="303" t="s">
        <v>39</v>
      </c>
      <c r="O163" s="91"/>
      <c r="P163" s="252">
        <f>O163*H163</f>
        <v>0</v>
      </c>
      <c r="Q163" s="252">
        <v>0</v>
      </c>
      <c r="R163" s="252">
        <f>Q163*H163</f>
        <v>0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190</v>
      </c>
      <c r="AT163" s="254" t="s">
        <v>384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170</v>
      </c>
      <c r="BM163" s="254" t="s">
        <v>1445</v>
      </c>
    </row>
    <row r="164" s="2" customFormat="1" ht="21.75" customHeight="1">
      <c r="A164" s="38"/>
      <c r="B164" s="39"/>
      <c r="C164" s="243" t="s">
        <v>321</v>
      </c>
      <c r="D164" s="243" t="s">
        <v>161</v>
      </c>
      <c r="E164" s="244" t="s">
        <v>1446</v>
      </c>
      <c r="F164" s="245" t="s">
        <v>1447</v>
      </c>
      <c r="G164" s="246" t="s">
        <v>280</v>
      </c>
      <c r="H164" s="247">
        <v>57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</v>
      </c>
      <c r="R164" s="252">
        <f>Q164*H164</f>
        <v>0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549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549</v>
      </c>
      <c r="BM164" s="254" t="s">
        <v>1448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1418</v>
      </c>
      <c r="G165" s="257"/>
      <c r="H165" s="261">
        <v>57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21.75" customHeight="1">
      <c r="A166" s="38"/>
      <c r="B166" s="39"/>
      <c r="C166" s="243" t="s">
        <v>326</v>
      </c>
      <c r="D166" s="243" t="s">
        <v>161</v>
      </c>
      <c r="E166" s="244" t="s">
        <v>1449</v>
      </c>
      <c r="F166" s="245" t="s">
        <v>1450</v>
      </c>
      <c r="G166" s="246" t="s">
        <v>280</v>
      </c>
      <c r="H166" s="247">
        <v>57</v>
      </c>
      <c r="I166" s="248"/>
      <c r="J166" s="249">
        <f>ROUND(I166*H166,2)</f>
        <v>0</v>
      </c>
      <c r="K166" s="245" t="s">
        <v>260</v>
      </c>
      <c r="L166" s="44"/>
      <c r="M166" s="250" t="s">
        <v>1</v>
      </c>
      <c r="N166" s="251" t="s">
        <v>39</v>
      </c>
      <c r="O166" s="91"/>
      <c r="P166" s="252">
        <f>O166*H166</f>
        <v>0</v>
      </c>
      <c r="Q166" s="252">
        <v>0</v>
      </c>
      <c r="R166" s="252">
        <f>Q166*H166</f>
        <v>0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549</v>
      </c>
      <c r="AT166" s="254" t="s">
        <v>161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549</v>
      </c>
      <c r="BM166" s="254" t="s">
        <v>1451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1418</v>
      </c>
      <c r="G167" s="257"/>
      <c r="H167" s="261">
        <v>57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43" t="s">
        <v>331</v>
      </c>
      <c r="D168" s="243" t="s">
        <v>161</v>
      </c>
      <c r="E168" s="244" t="s">
        <v>1452</v>
      </c>
      <c r="F168" s="245" t="s">
        <v>1453</v>
      </c>
      <c r="G168" s="246" t="s">
        <v>294</v>
      </c>
      <c r="H168" s="247">
        <v>5.7000000000000002</v>
      </c>
      <c r="I168" s="248"/>
      <c r="J168" s="249">
        <f>ROUND(I168*H168,2)</f>
        <v>0</v>
      </c>
      <c r="K168" s="245" t="s">
        <v>260</v>
      </c>
      <c r="L168" s="44"/>
      <c r="M168" s="250" t="s">
        <v>1</v>
      </c>
      <c r="N168" s="251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549</v>
      </c>
      <c r="AT168" s="254" t="s">
        <v>161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549</v>
      </c>
      <c r="BM168" s="254" t="s">
        <v>1454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1387</v>
      </c>
      <c r="G169" s="257"/>
      <c r="H169" s="261">
        <v>5.7000000000000002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21.75" customHeight="1">
      <c r="A170" s="38"/>
      <c r="B170" s="39"/>
      <c r="C170" s="243" t="s">
        <v>336</v>
      </c>
      <c r="D170" s="243" t="s">
        <v>161</v>
      </c>
      <c r="E170" s="244" t="s">
        <v>1455</v>
      </c>
      <c r="F170" s="245" t="s">
        <v>1456</v>
      </c>
      <c r="G170" s="246" t="s">
        <v>294</v>
      </c>
      <c r="H170" s="247">
        <v>108.3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549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549</v>
      </c>
      <c r="BM170" s="254" t="s">
        <v>1457</v>
      </c>
    </row>
    <row r="171" s="13" customFormat="1">
      <c r="A171" s="13"/>
      <c r="B171" s="256"/>
      <c r="C171" s="257"/>
      <c r="D171" s="258" t="s">
        <v>181</v>
      </c>
      <c r="E171" s="259" t="s">
        <v>1</v>
      </c>
      <c r="F171" s="260" t="s">
        <v>1458</v>
      </c>
      <c r="G171" s="257"/>
      <c r="H171" s="261">
        <v>108.3</v>
      </c>
      <c r="I171" s="262"/>
      <c r="J171" s="257"/>
      <c r="K171" s="257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181</v>
      </c>
      <c r="AU171" s="267" t="s">
        <v>83</v>
      </c>
      <c r="AV171" s="13" t="s">
        <v>83</v>
      </c>
      <c r="AW171" s="13" t="s">
        <v>31</v>
      </c>
      <c r="AX171" s="13" t="s">
        <v>81</v>
      </c>
      <c r="AY171" s="267" t="s">
        <v>158</v>
      </c>
    </row>
    <row r="172" s="2" customFormat="1" ht="16.5" customHeight="1">
      <c r="A172" s="38"/>
      <c r="B172" s="39"/>
      <c r="C172" s="243" t="s">
        <v>7</v>
      </c>
      <c r="D172" s="243" t="s">
        <v>161</v>
      </c>
      <c r="E172" s="244" t="s">
        <v>1459</v>
      </c>
      <c r="F172" s="245" t="s">
        <v>1460</v>
      </c>
      <c r="G172" s="246" t="s">
        <v>237</v>
      </c>
      <c r="H172" s="247">
        <v>96</v>
      </c>
      <c r="I172" s="248"/>
      <c r="J172" s="249">
        <f>ROUND(I172*H172,2)</f>
        <v>0</v>
      </c>
      <c r="K172" s="245" t="s">
        <v>1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170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170</v>
      </c>
      <c r="BM172" s="254" t="s">
        <v>1461</v>
      </c>
    </row>
    <row r="173" s="2" customFormat="1" ht="16.5" customHeight="1">
      <c r="A173" s="38"/>
      <c r="B173" s="39"/>
      <c r="C173" s="243" t="s">
        <v>344</v>
      </c>
      <c r="D173" s="243" t="s">
        <v>161</v>
      </c>
      <c r="E173" s="244" t="s">
        <v>1462</v>
      </c>
      <c r="F173" s="245" t="s">
        <v>1463</v>
      </c>
      <c r="G173" s="246" t="s">
        <v>237</v>
      </c>
      <c r="H173" s="247">
        <v>96</v>
      </c>
      <c r="I173" s="248"/>
      <c r="J173" s="249">
        <f>ROUND(I173*H173,2)</f>
        <v>0</v>
      </c>
      <c r="K173" s="245" t="s">
        <v>1</v>
      </c>
      <c r="L173" s="44"/>
      <c r="M173" s="250" t="s">
        <v>1</v>
      </c>
      <c r="N173" s="251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170</v>
      </c>
      <c r="AT173" s="254" t="s">
        <v>161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170</v>
      </c>
      <c r="BM173" s="254" t="s">
        <v>1464</v>
      </c>
    </row>
    <row r="174" s="12" customFormat="1" ht="25.92" customHeight="1">
      <c r="A174" s="12"/>
      <c r="B174" s="227"/>
      <c r="C174" s="228"/>
      <c r="D174" s="229" t="s">
        <v>73</v>
      </c>
      <c r="E174" s="230" t="s">
        <v>155</v>
      </c>
      <c r="F174" s="230" t="s">
        <v>156</v>
      </c>
      <c r="G174" s="228"/>
      <c r="H174" s="228"/>
      <c r="I174" s="231"/>
      <c r="J174" s="232">
        <f>BK174</f>
        <v>0</v>
      </c>
      <c r="K174" s="228"/>
      <c r="L174" s="233"/>
      <c r="M174" s="234"/>
      <c r="N174" s="235"/>
      <c r="O174" s="235"/>
      <c r="P174" s="236">
        <f>P175</f>
        <v>0</v>
      </c>
      <c r="Q174" s="235"/>
      <c r="R174" s="236">
        <f>R175</f>
        <v>0</v>
      </c>
      <c r="S174" s="235"/>
      <c r="T174" s="237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8" t="s">
        <v>157</v>
      </c>
      <c r="AT174" s="239" t="s">
        <v>73</v>
      </c>
      <c r="AU174" s="239" t="s">
        <v>74</v>
      </c>
      <c r="AY174" s="238" t="s">
        <v>158</v>
      </c>
      <c r="BK174" s="240">
        <f>BK175</f>
        <v>0</v>
      </c>
    </row>
    <row r="175" s="12" customFormat="1" ht="22.8" customHeight="1">
      <c r="A175" s="12"/>
      <c r="B175" s="227"/>
      <c r="C175" s="228"/>
      <c r="D175" s="229" t="s">
        <v>73</v>
      </c>
      <c r="E175" s="241" t="s">
        <v>159</v>
      </c>
      <c r="F175" s="241" t="s">
        <v>160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SUM(P176:P178)</f>
        <v>0</v>
      </c>
      <c r="Q175" s="235"/>
      <c r="R175" s="236">
        <f>SUM(R176:R178)</f>
        <v>0</v>
      </c>
      <c r="S175" s="235"/>
      <c r="T175" s="237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157</v>
      </c>
      <c r="AT175" s="239" t="s">
        <v>73</v>
      </c>
      <c r="AU175" s="239" t="s">
        <v>81</v>
      </c>
      <c r="AY175" s="238" t="s">
        <v>158</v>
      </c>
      <c r="BK175" s="240">
        <f>SUM(BK176:BK178)</f>
        <v>0</v>
      </c>
    </row>
    <row r="176" s="2" customFormat="1" ht="16.5" customHeight="1">
      <c r="A176" s="38"/>
      <c r="B176" s="39"/>
      <c r="C176" s="243" t="s">
        <v>349</v>
      </c>
      <c r="D176" s="243" t="s">
        <v>161</v>
      </c>
      <c r="E176" s="244" t="s">
        <v>178</v>
      </c>
      <c r="F176" s="245" t="s">
        <v>179</v>
      </c>
      <c r="G176" s="246" t="s">
        <v>1465</v>
      </c>
      <c r="H176" s="247">
        <v>1</v>
      </c>
      <c r="I176" s="248"/>
      <c r="J176" s="249">
        <f>ROUND(I176*H176,2)</f>
        <v>0</v>
      </c>
      <c r="K176" s="245" t="s">
        <v>260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165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165</v>
      </c>
      <c r="BM176" s="254" t="s">
        <v>1466</v>
      </c>
    </row>
    <row r="177" s="2" customFormat="1" ht="16.5" customHeight="1">
      <c r="A177" s="38"/>
      <c r="B177" s="39"/>
      <c r="C177" s="243" t="s">
        <v>353</v>
      </c>
      <c r="D177" s="243" t="s">
        <v>161</v>
      </c>
      <c r="E177" s="244" t="s">
        <v>191</v>
      </c>
      <c r="F177" s="245" t="s">
        <v>192</v>
      </c>
      <c r="G177" s="246" t="s">
        <v>1465</v>
      </c>
      <c r="H177" s="247">
        <v>1</v>
      </c>
      <c r="I177" s="248"/>
      <c r="J177" s="249">
        <f>ROUND(I177*H177,2)</f>
        <v>0</v>
      </c>
      <c r="K177" s="245" t="s">
        <v>260</v>
      </c>
      <c r="L177" s="44"/>
      <c r="M177" s="250" t="s">
        <v>1</v>
      </c>
      <c r="N177" s="251" t="s">
        <v>39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165</v>
      </c>
      <c r="AT177" s="254" t="s">
        <v>161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165</v>
      </c>
      <c r="BM177" s="254" t="s">
        <v>1467</v>
      </c>
    </row>
    <row r="178" s="2" customFormat="1" ht="16.5" customHeight="1">
      <c r="A178" s="38"/>
      <c r="B178" s="39"/>
      <c r="C178" s="243" t="s">
        <v>357</v>
      </c>
      <c r="D178" s="243" t="s">
        <v>161</v>
      </c>
      <c r="E178" s="244" t="s">
        <v>196</v>
      </c>
      <c r="F178" s="245" t="s">
        <v>197</v>
      </c>
      <c r="G178" s="246" t="s">
        <v>1465</v>
      </c>
      <c r="H178" s="247">
        <v>1</v>
      </c>
      <c r="I178" s="248"/>
      <c r="J178" s="249">
        <f>ROUND(I178*H178,2)</f>
        <v>0</v>
      </c>
      <c r="K178" s="245" t="s">
        <v>260</v>
      </c>
      <c r="L178" s="44"/>
      <c r="M178" s="278" t="s">
        <v>1</v>
      </c>
      <c r="N178" s="279" t="s">
        <v>39</v>
      </c>
      <c r="O178" s="280"/>
      <c r="P178" s="281">
        <f>O178*H178</f>
        <v>0</v>
      </c>
      <c r="Q178" s="281">
        <v>0</v>
      </c>
      <c r="R178" s="281">
        <f>Q178*H178</f>
        <v>0</v>
      </c>
      <c r="S178" s="281">
        <v>0</v>
      </c>
      <c r="T178" s="28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165</v>
      </c>
      <c r="AT178" s="254" t="s">
        <v>161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165</v>
      </c>
      <c r="BM178" s="254" t="s">
        <v>1468</v>
      </c>
    </row>
    <row r="179" s="2" customFormat="1" ht="6.96" customHeight="1">
      <c r="A179" s="38"/>
      <c r="B179" s="66"/>
      <c r="C179" s="67"/>
      <c r="D179" s="67"/>
      <c r="E179" s="67"/>
      <c r="F179" s="67"/>
      <c r="G179" s="67"/>
      <c r="H179" s="67"/>
      <c r="I179" s="192"/>
      <c r="J179" s="67"/>
      <c r="K179" s="67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sheet="1" autoFilter="0" formatColumns="0" formatRows="0" objects="1" scenarios="1" spinCount="100000" saltValue="NvA29F+v3G0vOgyGbWj3fbn6eyjudR9JHoloHzR9P6AYrFk2ZifCsu1hHgFowmzO7+Bfqb4/FpWx7231BtczRg==" hashValue="Ok7NdWaYA6Exz06PuE/l2gSgbS4yMNMPmBITq+I+j2fAKLCpMNYl9fvbJz96jWH+0cMGAiqn084XwtdkneO8wA==" algorithmName="SHA-512" password="CC35"/>
  <autoFilter ref="C126:K17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16.5" customHeight="1">
      <c r="A9" s="38"/>
      <c r="B9" s="44"/>
      <c r="C9" s="38"/>
      <c r="D9" s="38"/>
      <c r="E9" s="153" t="s">
        <v>1469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1469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22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6" t="s">
        <v>27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ROUND(J129,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ROUND((SUM(BE129:BE198)),  2)</f>
        <v>0</v>
      </c>
      <c r="G35" s="38"/>
      <c r="H35" s="38"/>
      <c r="I35" s="171">
        <v>0.20999999999999999</v>
      </c>
      <c r="J35" s="170">
        <f>ROUND(((SUM(BE129:BE198))*I35),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ROUND((SUM(BF129:BF198)),  2)</f>
        <v>0</v>
      </c>
      <c r="G36" s="38"/>
      <c r="H36" s="38"/>
      <c r="I36" s="171">
        <v>0.14999999999999999</v>
      </c>
      <c r="J36" s="170">
        <f>ROUND(((SUM(BF129:BF198))*I36),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ROUND((SUM(BG129:BG198)),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ROUND((SUM(BH129:BH198)),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ROUND((SUM(BI129:BI198)),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96" t="s">
        <v>1469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433 - SO 433 - Přeložka TSK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 xml:space="preserve"> 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5.1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202"/>
      <c r="C101" s="203"/>
      <c r="D101" s="204" t="s">
        <v>899</v>
      </c>
      <c r="E101" s="205"/>
      <c r="F101" s="205"/>
      <c r="G101" s="205"/>
      <c r="H101" s="205"/>
      <c r="I101" s="206"/>
      <c r="J101" s="207">
        <f>J135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209"/>
      <c r="C102" s="133"/>
      <c r="D102" s="210" t="s">
        <v>1470</v>
      </c>
      <c r="E102" s="211"/>
      <c r="F102" s="211"/>
      <c r="G102" s="211"/>
      <c r="H102" s="211"/>
      <c r="I102" s="212"/>
      <c r="J102" s="213">
        <f>J136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202"/>
      <c r="C103" s="203"/>
      <c r="D103" s="204" t="s">
        <v>1383</v>
      </c>
      <c r="E103" s="205"/>
      <c r="F103" s="205"/>
      <c r="G103" s="205"/>
      <c r="H103" s="205"/>
      <c r="I103" s="206"/>
      <c r="J103" s="207">
        <f>J138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209"/>
      <c r="C104" s="133"/>
      <c r="D104" s="210" t="s">
        <v>1384</v>
      </c>
      <c r="E104" s="211"/>
      <c r="F104" s="211"/>
      <c r="G104" s="211"/>
      <c r="H104" s="211"/>
      <c r="I104" s="212"/>
      <c r="J104" s="213">
        <f>J139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209"/>
      <c r="C105" s="133"/>
      <c r="D105" s="210" t="s">
        <v>1385</v>
      </c>
      <c r="E105" s="211"/>
      <c r="F105" s="211"/>
      <c r="G105" s="211"/>
      <c r="H105" s="211"/>
      <c r="I105" s="212"/>
      <c r="J105" s="213">
        <f>J159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202"/>
      <c r="C106" s="203"/>
      <c r="D106" s="204" t="s">
        <v>136</v>
      </c>
      <c r="E106" s="205"/>
      <c r="F106" s="205"/>
      <c r="G106" s="205"/>
      <c r="H106" s="205"/>
      <c r="I106" s="206"/>
      <c r="J106" s="207">
        <f>J194</f>
        <v>0</v>
      </c>
      <c r="K106" s="203"/>
      <c r="L106" s="20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209"/>
      <c r="C107" s="133"/>
      <c r="D107" s="210" t="s">
        <v>137</v>
      </c>
      <c r="E107" s="211"/>
      <c r="F107" s="211"/>
      <c r="G107" s="211"/>
      <c r="H107" s="211"/>
      <c r="I107" s="212"/>
      <c r="J107" s="213">
        <f>J195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2" customFormat="1" ht="21.84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="2" customFormat="1" ht="6.96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4.96" customHeight="1">
      <c r="A114" s="38"/>
      <c r="B114" s="39"/>
      <c r="C114" s="23" t="s">
        <v>142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3.25" customHeight="1">
      <c r="A117" s="38"/>
      <c r="B117" s="39"/>
      <c r="C117" s="40"/>
      <c r="D117" s="40"/>
      <c r="E117" s="196" t="str">
        <f>E7</f>
        <v>Na Slupi, Jaromírova, Křesomyslova, Praha 4, č. akce 999066/3, úsek most ČD - Bělehradská, 3. etapa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1" customFormat="1" ht="12" customHeight="1">
      <c r="B118" s="21"/>
      <c r="C118" s="32" t="s">
        <v>128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="2" customFormat="1" ht="16.5" customHeight="1">
      <c r="A119" s="38"/>
      <c r="B119" s="39"/>
      <c r="C119" s="40"/>
      <c r="D119" s="40"/>
      <c r="E119" s="196" t="s">
        <v>1469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130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76" t="str">
        <f>E11</f>
        <v>SO 433 - SO 433 - Přeložka TSK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21</v>
      </c>
      <c r="D123" s="40"/>
      <c r="E123" s="40"/>
      <c r="F123" s="27" t="str">
        <f>F14</f>
        <v xml:space="preserve"> </v>
      </c>
      <c r="G123" s="40"/>
      <c r="H123" s="40"/>
      <c r="I123" s="156" t="s">
        <v>23</v>
      </c>
      <c r="J123" s="79" t="str">
        <f>IF(J14="","",J14)</f>
        <v>26. 8. 2019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25</v>
      </c>
      <c r="D125" s="40"/>
      <c r="E125" s="40"/>
      <c r="F125" s="27" t="str">
        <f>E17</f>
        <v xml:space="preserve"> </v>
      </c>
      <c r="G125" s="40"/>
      <c r="H125" s="40"/>
      <c r="I125" s="156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32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0.32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11" customFormat="1" ht="29.28" customHeight="1">
      <c r="A128" s="215"/>
      <c r="B128" s="216"/>
      <c r="C128" s="217" t="s">
        <v>143</v>
      </c>
      <c r="D128" s="218" t="s">
        <v>59</v>
      </c>
      <c r="E128" s="218" t="s">
        <v>55</v>
      </c>
      <c r="F128" s="218" t="s">
        <v>56</v>
      </c>
      <c r="G128" s="218" t="s">
        <v>144</v>
      </c>
      <c r="H128" s="218" t="s">
        <v>145</v>
      </c>
      <c r="I128" s="219" t="s">
        <v>146</v>
      </c>
      <c r="J128" s="218" t="s">
        <v>133</v>
      </c>
      <c r="K128" s="220" t="s">
        <v>147</v>
      </c>
      <c r="L128" s="221"/>
      <c r="M128" s="100" t="s">
        <v>1</v>
      </c>
      <c r="N128" s="101" t="s">
        <v>38</v>
      </c>
      <c r="O128" s="101" t="s">
        <v>148</v>
      </c>
      <c r="P128" s="101" t="s">
        <v>149</v>
      </c>
      <c r="Q128" s="101" t="s">
        <v>150</v>
      </c>
      <c r="R128" s="101" t="s">
        <v>151</v>
      </c>
      <c r="S128" s="101" t="s">
        <v>152</v>
      </c>
      <c r="T128" s="102" t="s">
        <v>153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="2" customFormat="1" ht="22.8" customHeight="1">
      <c r="A129" s="38"/>
      <c r="B129" s="39"/>
      <c r="C129" s="107" t="s">
        <v>154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P130+P135+P138+P194</f>
        <v>0</v>
      </c>
      <c r="Q129" s="104"/>
      <c r="R129" s="224">
        <f>R130+R135+R138+R194</f>
        <v>102.572157</v>
      </c>
      <c r="S129" s="104"/>
      <c r="T129" s="225">
        <f>T130+T135+T138+T194</f>
        <v>0.047880000000000006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73</v>
      </c>
      <c r="AU129" s="17" t="s">
        <v>135</v>
      </c>
      <c r="BK129" s="226">
        <f>BK130+BK135+BK138+BK194</f>
        <v>0</v>
      </c>
    </row>
    <row r="130" s="12" customFormat="1" ht="25.92" customHeight="1">
      <c r="A130" s="12"/>
      <c r="B130" s="227"/>
      <c r="C130" s="228"/>
      <c r="D130" s="229" t="s">
        <v>73</v>
      </c>
      <c r="E130" s="230" t="s">
        <v>250</v>
      </c>
      <c r="F130" s="230" t="s">
        <v>251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</f>
        <v>0</v>
      </c>
      <c r="Q130" s="235"/>
      <c r="R130" s="236">
        <f>R131</f>
        <v>0</v>
      </c>
      <c r="S130" s="235"/>
      <c r="T130" s="237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81</v>
      </c>
      <c r="AT130" s="239" t="s">
        <v>73</v>
      </c>
      <c r="AU130" s="239" t="s">
        <v>74</v>
      </c>
      <c r="AY130" s="238" t="s">
        <v>158</v>
      </c>
      <c r="BK130" s="240">
        <f>BK131</f>
        <v>0</v>
      </c>
    </row>
    <row r="131" s="12" customFormat="1" ht="22.8" customHeight="1">
      <c r="A131" s="12"/>
      <c r="B131" s="227"/>
      <c r="C131" s="228"/>
      <c r="D131" s="229" t="s">
        <v>73</v>
      </c>
      <c r="E131" s="241" t="s">
        <v>81</v>
      </c>
      <c r="F131" s="241" t="s">
        <v>256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SUM(P132:P134)</f>
        <v>0</v>
      </c>
      <c r="Q131" s="235"/>
      <c r="R131" s="236">
        <f>SUM(R132:R134)</f>
        <v>0</v>
      </c>
      <c r="S131" s="235"/>
      <c r="T131" s="237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81</v>
      </c>
      <c r="AT131" s="239" t="s">
        <v>73</v>
      </c>
      <c r="AU131" s="239" t="s">
        <v>81</v>
      </c>
      <c r="AY131" s="238" t="s">
        <v>158</v>
      </c>
      <c r="BK131" s="240">
        <f>SUM(BK132:BK134)</f>
        <v>0</v>
      </c>
    </row>
    <row r="132" s="2" customFormat="1" ht="16.5" customHeight="1">
      <c r="A132" s="38"/>
      <c r="B132" s="39"/>
      <c r="C132" s="243" t="s">
        <v>81</v>
      </c>
      <c r="D132" s="243" t="s">
        <v>161</v>
      </c>
      <c r="E132" s="244" t="s">
        <v>391</v>
      </c>
      <c r="F132" s="245" t="s">
        <v>392</v>
      </c>
      <c r="G132" s="246" t="s">
        <v>294</v>
      </c>
      <c r="H132" s="247">
        <v>23.175000000000001</v>
      </c>
      <c r="I132" s="248"/>
      <c r="J132" s="249">
        <f>ROUND(I132*H132,2)</f>
        <v>0</v>
      </c>
      <c r="K132" s="245" t="s">
        <v>260</v>
      </c>
      <c r="L132" s="44"/>
      <c r="M132" s="250" t="s">
        <v>1</v>
      </c>
      <c r="N132" s="251" t="s">
        <v>39</v>
      </c>
      <c r="O132" s="91"/>
      <c r="P132" s="252">
        <f>O132*H132</f>
        <v>0</v>
      </c>
      <c r="Q132" s="252">
        <v>0</v>
      </c>
      <c r="R132" s="252">
        <f>Q132*H132</f>
        <v>0</v>
      </c>
      <c r="S132" s="252">
        <v>0</v>
      </c>
      <c r="T132" s="25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4" t="s">
        <v>170</v>
      </c>
      <c r="AT132" s="254" t="s">
        <v>161</v>
      </c>
      <c r="AU132" s="254" t="s">
        <v>83</v>
      </c>
      <c r="AY132" s="17" t="s">
        <v>158</v>
      </c>
      <c r="BE132" s="255">
        <f>IF(N132="základní",J132,0)</f>
        <v>0</v>
      </c>
      <c r="BF132" s="255">
        <f>IF(N132="snížená",J132,0)</f>
        <v>0</v>
      </c>
      <c r="BG132" s="255">
        <f>IF(N132="zákl. přenesená",J132,0)</f>
        <v>0</v>
      </c>
      <c r="BH132" s="255">
        <f>IF(N132="sníž. přenesená",J132,0)</f>
        <v>0</v>
      </c>
      <c r="BI132" s="255">
        <f>IF(N132="nulová",J132,0)</f>
        <v>0</v>
      </c>
      <c r="BJ132" s="17" t="s">
        <v>81</v>
      </c>
      <c r="BK132" s="255">
        <f>ROUND(I132*H132,2)</f>
        <v>0</v>
      </c>
      <c r="BL132" s="17" t="s">
        <v>170</v>
      </c>
      <c r="BM132" s="254" t="s">
        <v>1471</v>
      </c>
    </row>
    <row r="133" s="2" customFormat="1" ht="21.75" customHeight="1">
      <c r="A133" s="38"/>
      <c r="B133" s="39"/>
      <c r="C133" s="243" t="s">
        <v>83</v>
      </c>
      <c r="D133" s="243" t="s">
        <v>161</v>
      </c>
      <c r="E133" s="244" t="s">
        <v>397</v>
      </c>
      <c r="F133" s="245" t="s">
        <v>398</v>
      </c>
      <c r="G133" s="246" t="s">
        <v>387</v>
      </c>
      <c r="H133" s="247">
        <v>41.715000000000003</v>
      </c>
      <c r="I133" s="248"/>
      <c r="J133" s="249">
        <f>ROUND(I133*H133,2)</f>
        <v>0</v>
      </c>
      <c r="K133" s="245" t="s">
        <v>260</v>
      </c>
      <c r="L133" s="44"/>
      <c r="M133" s="250" t="s">
        <v>1</v>
      </c>
      <c r="N133" s="251" t="s">
        <v>39</v>
      </c>
      <c r="O133" s="91"/>
      <c r="P133" s="252">
        <f>O133*H133</f>
        <v>0</v>
      </c>
      <c r="Q133" s="252">
        <v>0</v>
      </c>
      <c r="R133" s="252">
        <f>Q133*H133</f>
        <v>0</v>
      </c>
      <c r="S133" s="252">
        <v>0</v>
      </c>
      <c r="T133" s="25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4" t="s">
        <v>170</v>
      </c>
      <c r="AT133" s="254" t="s">
        <v>161</v>
      </c>
      <c r="AU133" s="254" t="s">
        <v>83</v>
      </c>
      <c r="AY133" s="17" t="s">
        <v>158</v>
      </c>
      <c r="BE133" s="255">
        <f>IF(N133="základní",J133,0)</f>
        <v>0</v>
      </c>
      <c r="BF133" s="255">
        <f>IF(N133="snížená",J133,0)</f>
        <v>0</v>
      </c>
      <c r="BG133" s="255">
        <f>IF(N133="zákl. přenesená",J133,0)</f>
        <v>0</v>
      </c>
      <c r="BH133" s="255">
        <f>IF(N133="sníž. přenesená",J133,0)</f>
        <v>0</v>
      </c>
      <c r="BI133" s="255">
        <f>IF(N133="nulová",J133,0)</f>
        <v>0</v>
      </c>
      <c r="BJ133" s="17" t="s">
        <v>81</v>
      </c>
      <c r="BK133" s="255">
        <f>ROUND(I133*H133,2)</f>
        <v>0</v>
      </c>
      <c r="BL133" s="17" t="s">
        <v>170</v>
      </c>
      <c r="BM133" s="254" t="s">
        <v>1472</v>
      </c>
    </row>
    <row r="134" s="13" customFormat="1">
      <c r="A134" s="13"/>
      <c r="B134" s="256"/>
      <c r="C134" s="257"/>
      <c r="D134" s="258" t="s">
        <v>181</v>
      </c>
      <c r="E134" s="259" t="s">
        <v>1</v>
      </c>
      <c r="F134" s="260" t="s">
        <v>1473</v>
      </c>
      <c r="G134" s="257"/>
      <c r="H134" s="261">
        <v>41.715000000000003</v>
      </c>
      <c r="I134" s="262"/>
      <c r="J134" s="257"/>
      <c r="K134" s="257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181</v>
      </c>
      <c r="AU134" s="267" t="s">
        <v>83</v>
      </c>
      <c r="AV134" s="13" t="s">
        <v>83</v>
      </c>
      <c r="AW134" s="13" t="s">
        <v>31</v>
      </c>
      <c r="AX134" s="13" t="s">
        <v>81</v>
      </c>
      <c r="AY134" s="267" t="s">
        <v>158</v>
      </c>
    </row>
    <row r="135" s="12" customFormat="1" ht="25.92" customHeight="1">
      <c r="A135" s="12"/>
      <c r="B135" s="227"/>
      <c r="C135" s="228"/>
      <c r="D135" s="229" t="s">
        <v>73</v>
      </c>
      <c r="E135" s="230" t="s">
        <v>1102</v>
      </c>
      <c r="F135" s="230" t="s">
        <v>1103</v>
      </c>
      <c r="G135" s="228"/>
      <c r="H135" s="228"/>
      <c r="I135" s="231"/>
      <c r="J135" s="232">
        <f>BK135</f>
        <v>0</v>
      </c>
      <c r="K135" s="228"/>
      <c r="L135" s="233"/>
      <c r="M135" s="234"/>
      <c r="N135" s="235"/>
      <c r="O135" s="235"/>
      <c r="P135" s="236">
        <f>P136</f>
        <v>0</v>
      </c>
      <c r="Q135" s="235"/>
      <c r="R135" s="236">
        <f>R136</f>
        <v>0</v>
      </c>
      <c r="S135" s="235"/>
      <c r="T135" s="237">
        <f>T136</f>
        <v>0.047880000000000006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83</v>
      </c>
      <c r="AT135" s="239" t="s">
        <v>73</v>
      </c>
      <c r="AU135" s="239" t="s">
        <v>74</v>
      </c>
      <c r="AY135" s="238" t="s">
        <v>158</v>
      </c>
      <c r="BK135" s="240">
        <f>BK136</f>
        <v>0</v>
      </c>
    </row>
    <row r="136" s="12" customFormat="1" ht="22.8" customHeight="1">
      <c r="A136" s="12"/>
      <c r="B136" s="227"/>
      <c r="C136" s="228"/>
      <c r="D136" s="229" t="s">
        <v>73</v>
      </c>
      <c r="E136" s="241" t="s">
        <v>1474</v>
      </c>
      <c r="F136" s="241" t="s">
        <v>1475</v>
      </c>
      <c r="G136" s="228"/>
      <c r="H136" s="228"/>
      <c r="I136" s="231"/>
      <c r="J136" s="242">
        <f>BK136</f>
        <v>0</v>
      </c>
      <c r="K136" s="228"/>
      <c r="L136" s="233"/>
      <c r="M136" s="234"/>
      <c r="N136" s="235"/>
      <c r="O136" s="235"/>
      <c r="P136" s="236">
        <f>P137</f>
        <v>0</v>
      </c>
      <c r="Q136" s="235"/>
      <c r="R136" s="236">
        <f>R137</f>
        <v>0</v>
      </c>
      <c r="S136" s="235"/>
      <c r="T136" s="237">
        <f>T137</f>
        <v>0.047880000000000006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38" t="s">
        <v>83</v>
      </c>
      <c r="AT136" s="239" t="s">
        <v>73</v>
      </c>
      <c r="AU136" s="239" t="s">
        <v>81</v>
      </c>
      <c r="AY136" s="238" t="s">
        <v>158</v>
      </c>
      <c r="BK136" s="240">
        <f>BK137</f>
        <v>0</v>
      </c>
    </row>
    <row r="137" s="2" customFormat="1" ht="21.75" customHeight="1">
      <c r="A137" s="38"/>
      <c r="B137" s="39"/>
      <c r="C137" s="243" t="s">
        <v>177</v>
      </c>
      <c r="D137" s="243" t="s">
        <v>161</v>
      </c>
      <c r="E137" s="244" t="s">
        <v>1476</v>
      </c>
      <c r="F137" s="245" t="s">
        <v>1477</v>
      </c>
      <c r="G137" s="246" t="s">
        <v>280</v>
      </c>
      <c r="H137" s="247">
        <v>252</v>
      </c>
      <c r="I137" s="248"/>
      <c r="J137" s="249">
        <f>ROUND(I137*H137,2)</f>
        <v>0</v>
      </c>
      <c r="K137" s="245" t="s">
        <v>260</v>
      </c>
      <c r="L137" s="44"/>
      <c r="M137" s="250" t="s">
        <v>1</v>
      </c>
      <c r="N137" s="251" t="s">
        <v>39</v>
      </c>
      <c r="O137" s="91"/>
      <c r="P137" s="252">
        <f>O137*H137</f>
        <v>0</v>
      </c>
      <c r="Q137" s="252">
        <v>0</v>
      </c>
      <c r="R137" s="252">
        <f>Q137*H137</f>
        <v>0</v>
      </c>
      <c r="S137" s="252">
        <v>0.00019000000000000001</v>
      </c>
      <c r="T137" s="253">
        <f>S137*H137</f>
        <v>0.047880000000000006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4" t="s">
        <v>234</v>
      </c>
      <c r="AT137" s="254" t="s">
        <v>161</v>
      </c>
      <c r="AU137" s="254" t="s">
        <v>83</v>
      </c>
      <c r="AY137" s="17" t="s">
        <v>158</v>
      </c>
      <c r="BE137" s="255">
        <f>IF(N137="základní",J137,0)</f>
        <v>0</v>
      </c>
      <c r="BF137" s="255">
        <f>IF(N137="snížená",J137,0)</f>
        <v>0</v>
      </c>
      <c r="BG137" s="255">
        <f>IF(N137="zákl. přenesená",J137,0)</f>
        <v>0</v>
      </c>
      <c r="BH137" s="255">
        <f>IF(N137="sníž. přenesená",J137,0)</f>
        <v>0</v>
      </c>
      <c r="BI137" s="255">
        <f>IF(N137="nulová",J137,0)</f>
        <v>0</v>
      </c>
      <c r="BJ137" s="17" t="s">
        <v>81</v>
      </c>
      <c r="BK137" s="255">
        <f>ROUND(I137*H137,2)</f>
        <v>0</v>
      </c>
      <c r="BL137" s="17" t="s">
        <v>234</v>
      </c>
      <c r="BM137" s="254" t="s">
        <v>1478</v>
      </c>
    </row>
    <row r="138" s="12" customFormat="1" ht="25.92" customHeight="1">
      <c r="A138" s="12"/>
      <c r="B138" s="227"/>
      <c r="C138" s="228"/>
      <c r="D138" s="229" t="s">
        <v>73</v>
      </c>
      <c r="E138" s="230" t="s">
        <v>384</v>
      </c>
      <c r="F138" s="230" t="s">
        <v>1390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P139+P159</f>
        <v>0</v>
      </c>
      <c r="Q138" s="235"/>
      <c r="R138" s="236">
        <f>R139+R159</f>
        <v>102.572157</v>
      </c>
      <c r="S138" s="235"/>
      <c r="T138" s="237">
        <f>T139+T159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177</v>
      </c>
      <c r="AT138" s="239" t="s">
        <v>73</v>
      </c>
      <c r="AU138" s="239" t="s">
        <v>74</v>
      </c>
      <c r="AY138" s="238" t="s">
        <v>158</v>
      </c>
      <c r="BK138" s="240">
        <f>BK139+BK159</f>
        <v>0</v>
      </c>
    </row>
    <row r="139" s="12" customFormat="1" ht="22.8" customHeight="1">
      <c r="A139" s="12"/>
      <c r="B139" s="227"/>
      <c r="C139" s="228"/>
      <c r="D139" s="229" t="s">
        <v>73</v>
      </c>
      <c r="E139" s="241" t="s">
        <v>1391</v>
      </c>
      <c r="F139" s="241" t="s">
        <v>1392</v>
      </c>
      <c r="G139" s="228"/>
      <c r="H139" s="228"/>
      <c r="I139" s="231"/>
      <c r="J139" s="242">
        <f>BK139</f>
        <v>0</v>
      </c>
      <c r="K139" s="228"/>
      <c r="L139" s="233"/>
      <c r="M139" s="234"/>
      <c r="N139" s="235"/>
      <c r="O139" s="235"/>
      <c r="P139" s="236">
        <f>SUM(P140:P158)</f>
        <v>0</v>
      </c>
      <c r="Q139" s="235"/>
      <c r="R139" s="236">
        <f>SUM(R140:R158)</f>
        <v>1.272</v>
      </c>
      <c r="S139" s="235"/>
      <c r="T139" s="237">
        <f>SUM(T140:T158)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8" t="s">
        <v>177</v>
      </c>
      <c r="AT139" s="239" t="s">
        <v>73</v>
      </c>
      <c r="AU139" s="239" t="s">
        <v>81</v>
      </c>
      <c r="AY139" s="238" t="s">
        <v>158</v>
      </c>
      <c r="BK139" s="240">
        <f>SUM(BK140:BK158)</f>
        <v>0</v>
      </c>
    </row>
    <row r="140" s="2" customFormat="1" ht="21.75" customHeight="1">
      <c r="A140" s="38"/>
      <c r="B140" s="39"/>
      <c r="C140" s="243" t="s">
        <v>170</v>
      </c>
      <c r="D140" s="243" t="s">
        <v>161</v>
      </c>
      <c r="E140" s="244" t="s">
        <v>1479</v>
      </c>
      <c r="F140" s="245" t="s">
        <v>1480</v>
      </c>
      <c r="G140" s="246" t="s">
        <v>237</v>
      </c>
      <c r="H140" s="247">
        <v>2</v>
      </c>
      <c r="I140" s="248"/>
      <c r="J140" s="249">
        <f>ROUND(I140*H140,2)</f>
        <v>0</v>
      </c>
      <c r="K140" s="245" t="s">
        <v>260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549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549</v>
      </c>
      <c r="BM140" s="254" t="s">
        <v>1481</v>
      </c>
    </row>
    <row r="141" s="2" customFormat="1" ht="16.5" customHeight="1">
      <c r="A141" s="38"/>
      <c r="B141" s="39"/>
      <c r="C141" s="294" t="s">
        <v>157</v>
      </c>
      <c r="D141" s="294" t="s">
        <v>384</v>
      </c>
      <c r="E141" s="295" t="s">
        <v>1482</v>
      </c>
      <c r="F141" s="296" t="s">
        <v>1483</v>
      </c>
      <c r="G141" s="297" t="s">
        <v>1484</v>
      </c>
      <c r="H141" s="298">
        <v>2</v>
      </c>
      <c r="I141" s="299"/>
      <c r="J141" s="300">
        <f>ROUND(I141*H141,2)</f>
        <v>0</v>
      </c>
      <c r="K141" s="296" t="s">
        <v>1</v>
      </c>
      <c r="L141" s="301"/>
      <c r="M141" s="302" t="s">
        <v>1</v>
      </c>
      <c r="N141" s="303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1485</v>
      </c>
      <c r="AT141" s="254" t="s">
        <v>384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549</v>
      </c>
      <c r="BM141" s="254" t="s">
        <v>1486</v>
      </c>
    </row>
    <row r="142" s="2" customFormat="1" ht="16.5" customHeight="1">
      <c r="A142" s="38"/>
      <c r="B142" s="39"/>
      <c r="C142" s="243" t="s">
        <v>182</v>
      </c>
      <c r="D142" s="243" t="s">
        <v>161</v>
      </c>
      <c r="E142" s="244" t="s">
        <v>1487</v>
      </c>
      <c r="F142" s="245" t="s">
        <v>1488</v>
      </c>
      <c r="G142" s="246" t="s">
        <v>1489</v>
      </c>
      <c r="H142" s="247">
        <v>100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549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549</v>
      </c>
      <c r="BM142" s="254" t="s">
        <v>1490</v>
      </c>
    </row>
    <row r="143" s="13" customFormat="1">
      <c r="A143" s="13"/>
      <c r="B143" s="256"/>
      <c r="C143" s="257"/>
      <c r="D143" s="258" t="s">
        <v>181</v>
      </c>
      <c r="E143" s="259" t="s">
        <v>1</v>
      </c>
      <c r="F143" s="260" t="s">
        <v>1491</v>
      </c>
      <c r="G143" s="257"/>
      <c r="H143" s="261">
        <v>100</v>
      </c>
      <c r="I143" s="262"/>
      <c r="J143" s="257"/>
      <c r="K143" s="257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181</v>
      </c>
      <c r="AU143" s="267" t="s">
        <v>83</v>
      </c>
      <c r="AV143" s="13" t="s">
        <v>83</v>
      </c>
      <c r="AW143" s="13" t="s">
        <v>31</v>
      </c>
      <c r="AX143" s="13" t="s">
        <v>81</v>
      </c>
      <c r="AY143" s="267" t="s">
        <v>158</v>
      </c>
    </row>
    <row r="144" s="2" customFormat="1" ht="21.75" customHeight="1">
      <c r="A144" s="38"/>
      <c r="B144" s="39"/>
      <c r="C144" s="243" t="s">
        <v>186</v>
      </c>
      <c r="D144" s="243" t="s">
        <v>161</v>
      </c>
      <c r="E144" s="244" t="s">
        <v>1492</v>
      </c>
      <c r="F144" s="245" t="s">
        <v>1493</v>
      </c>
      <c r="G144" s="246" t="s">
        <v>280</v>
      </c>
      <c r="H144" s="247">
        <v>264.60000000000002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549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549</v>
      </c>
      <c r="BM144" s="254" t="s">
        <v>1494</v>
      </c>
    </row>
    <row r="145" s="13" customFormat="1">
      <c r="A145" s="13"/>
      <c r="B145" s="256"/>
      <c r="C145" s="257"/>
      <c r="D145" s="258" t="s">
        <v>181</v>
      </c>
      <c r="E145" s="259" t="s">
        <v>1</v>
      </c>
      <c r="F145" s="260" t="s">
        <v>1495</v>
      </c>
      <c r="G145" s="257"/>
      <c r="H145" s="261">
        <v>264.60000000000002</v>
      </c>
      <c r="I145" s="262"/>
      <c r="J145" s="257"/>
      <c r="K145" s="257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181</v>
      </c>
      <c r="AU145" s="267" t="s">
        <v>83</v>
      </c>
      <c r="AV145" s="13" t="s">
        <v>83</v>
      </c>
      <c r="AW145" s="13" t="s">
        <v>31</v>
      </c>
      <c r="AX145" s="13" t="s">
        <v>81</v>
      </c>
      <c r="AY145" s="267" t="s">
        <v>158</v>
      </c>
    </row>
    <row r="146" s="2" customFormat="1" ht="16.5" customHeight="1">
      <c r="A146" s="38"/>
      <c r="B146" s="39"/>
      <c r="C146" s="294" t="s">
        <v>190</v>
      </c>
      <c r="D146" s="294" t="s">
        <v>384</v>
      </c>
      <c r="E146" s="295" t="s">
        <v>1496</v>
      </c>
      <c r="F146" s="296" t="s">
        <v>1497</v>
      </c>
      <c r="G146" s="297" t="s">
        <v>280</v>
      </c>
      <c r="H146" s="298">
        <v>264.60000000000002</v>
      </c>
      <c r="I146" s="299"/>
      <c r="J146" s="300">
        <f>ROUND(I146*H146,2)</f>
        <v>0</v>
      </c>
      <c r="K146" s="296" t="s">
        <v>1</v>
      </c>
      <c r="L146" s="301"/>
      <c r="M146" s="302" t="s">
        <v>1</v>
      </c>
      <c r="N146" s="303" t="s">
        <v>39</v>
      </c>
      <c r="O146" s="91"/>
      <c r="P146" s="252">
        <f>O146*H146</f>
        <v>0</v>
      </c>
      <c r="Q146" s="252">
        <v>0</v>
      </c>
      <c r="R146" s="252">
        <f>Q146*H146</f>
        <v>0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1485</v>
      </c>
      <c r="AT146" s="254" t="s">
        <v>384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549</v>
      </c>
      <c r="BM146" s="254" t="s">
        <v>1498</v>
      </c>
    </row>
    <row r="147" s="13" customFormat="1">
      <c r="A147" s="13"/>
      <c r="B147" s="256"/>
      <c r="C147" s="257"/>
      <c r="D147" s="258" t="s">
        <v>181</v>
      </c>
      <c r="E147" s="259" t="s">
        <v>1</v>
      </c>
      <c r="F147" s="260" t="s">
        <v>1495</v>
      </c>
      <c r="G147" s="257"/>
      <c r="H147" s="261">
        <v>264.60000000000002</v>
      </c>
      <c r="I147" s="262"/>
      <c r="J147" s="257"/>
      <c r="K147" s="257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181</v>
      </c>
      <c r="AU147" s="267" t="s">
        <v>83</v>
      </c>
      <c r="AV147" s="13" t="s">
        <v>83</v>
      </c>
      <c r="AW147" s="13" t="s">
        <v>31</v>
      </c>
      <c r="AX147" s="13" t="s">
        <v>81</v>
      </c>
      <c r="AY147" s="267" t="s">
        <v>158</v>
      </c>
    </row>
    <row r="148" s="2" customFormat="1" ht="16.5" customHeight="1">
      <c r="A148" s="38"/>
      <c r="B148" s="39"/>
      <c r="C148" s="243" t="s">
        <v>195</v>
      </c>
      <c r="D148" s="243" t="s">
        <v>161</v>
      </c>
      <c r="E148" s="244" t="s">
        <v>1499</v>
      </c>
      <c r="F148" s="245" t="s">
        <v>1500</v>
      </c>
      <c r="G148" s="246" t="s">
        <v>237</v>
      </c>
      <c r="H148" s="247">
        <v>2</v>
      </c>
      <c r="I148" s="248"/>
      <c r="J148" s="249">
        <f>ROUND(I148*H148,2)</f>
        <v>0</v>
      </c>
      <c r="K148" s="245" t="s">
        <v>1</v>
      </c>
      <c r="L148" s="44"/>
      <c r="M148" s="250" t="s">
        <v>1</v>
      </c>
      <c r="N148" s="251" t="s">
        <v>39</v>
      </c>
      <c r="O148" s="91"/>
      <c r="P148" s="252">
        <f>O148*H148</f>
        <v>0</v>
      </c>
      <c r="Q148" s="252">
        <v>0</v>
      </c>
      <c r="R148" s="252">
        <f>Q148*H148</f>
        <v>0</v>
      </c>
      <c r="S148" s="252">
        <v>0</v>
      </c>
      <c r="T148" s="25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4" t="s">
        <v>549</v>
      </c>
      <c r="AT148" s="254" t="s">
        <v>161</v>
      </c>
      <c r="AU148" s="254" t="s">
        <v>83</v>
      </c>
      <c r="AY148" s="17" t="s">
        <v>158</v>
      </c>
      <c r="BE148" s="255">
        <f>IF(N148="základní",J148,0)</f>
        <v>0</v>
      </c>
      <c r="BF148" s="255">
        <f>IF(N148="snížená",J148,0)</f>
        <v>0</v>
      </c>
      <c r="BG148" s="255">
        <f>IF(N148="zákl. přenesená",J148,0)</f>
        <v>0</v>
      </c>
      <c r="BH148" s="255">
        <f>IF(N148="sníž. přenesená",J148,0)</f>
        <v>0</v>
      </c>
      <c r="BI148" s="255">
        <f>IF(N148="nulová",J148,0)</f>
        <v>0</v>
      </c>
      <c r="BJ148" s="17" t="s">
        <v>81</v>
      </c>
      <c r="BK148" s="255">
        <f>ROUND(I148*H148,2)</f>
        <v>0</v>
      </c>
      <c r="BL148" s="17" t="s">
        <v>549</v>
      </c>
      <c r="BM148" s="254" t="s">
        <v>1501</v>
      </c>
    </row>
    <row r="149" s="2" customFormat="1" ht="16.5" customHeight="1">
      <c r="A149" s="38"/>
      <c r="B149" s="39"/>
      <c r="C149" s="294" t="s">
        <v>201</v>
      </c>
      <c r="D149" s="294" t="s">
        <v>384</v>
      </c>
      <c r="E149" s="295" t="s">
        <v>1502</v>
      </c>
      <c r="F149" s="296" t="s">
        <v>1503</v>
      </c>
      <c r="G149" s="297" t="s">
        <v>237</v>
      </c>
      <c r="H149" s="298">
        <v>2</v>
      </c>
      <c r="I149" s="299"/>
      <c r="J149" s="300">
        <f>ROUND(I149*H149,2)</f>
        <v>0</v>
      </c>
      <c r="K149" s="296" t="s">
        <v>1</v>
      </c>
      <c r="L149" s="301"/>
      <c r="M149" s="302" t="s">
        <v>1</v>
      </c>
      <c r="N149" s="303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1485</v>
      </c>
      <c r="AT149" s="254" t="s">
        <v>384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549</v>
      </c>
      <c r="BM149" s="254" t="s">
        <v>1504</v>
      </c>
    </row>
    <row r="150" s="2" customFormat="1" ht="16.5" customHeight="1">
      <c r="A150" s="38"/>
      <c r="B150" s="39"/>
      <c r="C150" s="243" t="s">
        <v>206</v>
      </c>
      <c r="D150" s="243" t="s">
        <v>161</v>
      </c>
      <c r="E150" s="244" t="s">
        <v>1505</v>
      </c>
      <c r="F150" s="245" t="s">
        <v>1506</v>
      </c>
      <c r="G150" s="246" t="s">
        <v>280</v>
      </c>
      <c r="H150" s="247">
        <v>252</v>
      </c>
      <c r="I150" s="248"/>
      <c r="J150" s="249">
        <f>ROUND(I150*H150,2)</f>
        <v>0</v>
      </c>
      <c r="K150" s="245" t="s">
        <v>1</v>
      </c>
      <c r="L150" s="44"/>
      <c r="M150" s="250" t="s">
        <v>1</v>
      </c>
      <c r="N150" s="251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549</v>
      </c>
      <c r="AT150" s="254" t="s">
        <v>161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549</v>
      </c>
      <c r="BM150" s="254" t="s">
        <v>1507</v>
      </c>
    </row>
    <row r="151" s="2" customFormat="1" ht="16.5" customHeight="1">
      <c r="A151" s="38"/>
      <c r="B151" s="39"/>
      <c r="C151" s="243" t="s">
        <v>212</v>
      </c>
      <c r="D151" s="243" t="s">
        <v>161</v>
      </c>
      <c r="E151" s="244" t="s">
        <v>1508</v>
      </c>
      <c r="F151" s="245" t="s">
        <v>1509</v>
      </c>
      <c r="G151" s="246" t="s">
        <v>280</v>
      </c>
      <c r="H151" s="247">
        <v>504</v>
      </c>
      <c r="I151" s="248"/>
      <c r="J151" s="249">
        <f>ROUND(I151*H151,2)</f>
        <v>0</v>
      </c>
      <c r="K151" s="245" t="s">
        <v>1</v>
      </c>
      <c r="L151" s="44"/>
      <c r="M151" s="250" t="s">
        <v>1</v>
      </c>
      <c r="N151" s="251" t="s">
        <v>39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549</v>
      </c>
      <c r="AT151" s="254" t="s">
        <v>161</v>
      </c>
      <c r="AU151" s="254" t="s">
        <v>83</v>
      </c>
      <c r="AY151" s="17" t="s">
        <v>158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81</v>
      </c>
      <c r="BK151" s="255">
        <f>ROUND(I151*H151,2)</f>
        <v>0</v>
      </c>
      <c r="BL151" s="17" t="s">
        <v>549</v>
      </c>
      <c r="BM151" s="254" t="s">
        <v>1510</v>
      </c>
    </row>
    <row r="152" s="13" customFormat="1">
      <c r="A152" s="13"/>
      <c r="B152" s="256"/>
      <c r="C152" s="257"/>
      <c r="D152" s="258" t="s">
        <v>181</v>
      </c>
      <c r="E152" s="259" t="s">
        <v>1</v>
      </c>
      <c r="F152" s="260" t="s">
        <v>1511</v>
      </c>
      <c r="G152" s="257"/>
      <c r="H152" s="261">
        <v>504</v>
      </c>
      <c r="I152" s="262"/>
      <c r="J152" s="257"/>
      <c r="K152" s="257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181</v>
      </c>
      <c r="AU152" s="267" t="s">
        <v>83</v>
      </c>
      <c r="AV152" s="13" t="s">
        <v>83</v>
      </c>
      <c r="AW152" s="13" t="s">
        <v>31</v>
      </c>
      <c r="AX152" s="13" t="s">
        <v>81</v>
      </c>
      <c r="AY152" s="267" t="s">
        <v>158</v>
      </c>
    </row>
    <row r="153" s="2" customFormat="1" ht="16.5" customHeight="1">
      <c r="A153" s="38"/>
      <c r="B153" s="39"/>
      <c r="C153" s="243" t="s">
        <v>215</v>
      </c>
      <c r="D153" s="243" t="s">
        <v>161</v>
      </c>
      <c r="E153" s="244" t="s">
        <v>1512</v>
      </c>
      <c r="F153" s="245" t="s">
        <v>1513</v>
      </c>
      <c r="G153" s="246" t="s">
        <v>237</v>
      </c>
      <c r="H153" s="247">
        <v>2</v>
      </c>
      <c r="I153" s="248"/>
      <c r="J153" s="249">
        <f>ROUND(I153*H153,2)</f>
        <v>0</v>
      </c>
      <c r="K153" s="245" t="s">
        <v>260</v>
      </c>
      <c r="L153" s="44"/>
      <c r="M153" s="250" t="s">
        <v>1</v>
      </c>
      <c r="N153" s="251" t="s">
        <v>39</v>
      </c>
      <c r="O153" s="91"/>
      <c r="P153" s="252">
        <f>O153*H153</f>
        <v>0</v>
      </c>
      <c r="Q153" s="252">
        <v>0</v>
      </c>
      <c r="R153" s="252">
        <f>Q153*H153</f>
        <v>0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549</v>
      </c>
      <c r="AT153" s="254" t="s">
        <v>161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549</v>
      </c>
      <c r="BM153" s="254" t="s">
        <v>1514</v>
      </c>
    </row>
    <row r="154" s="2" customFormat="1" ht="21.75" customHeight="1">
      <c r="A154" s="38"/>
      <c r="B154" s="39"/>
      <c r="C154" s="243" t="s">
        <v>223</v>
      </c>
      <c r="D154" s="243" t="s">
        <v>161</v>
      </c>
      <c r="E154" s="244" t="s">
        <v>1515</v>
      </c>
      <c r="F154" s="245" t="s">
        <v>1516</v>
      </c>
      <c r="G154" s="246" t="s">
        <v>1517</v>
      </c>
      <c r="H154" s="247">
        <v>1.23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549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549</v>
      </c>
      <c r="BM154" s="254" t="s">
        <v>1518</v>
      </c>
    </row>
    <row r="155" s="13" customFormat="1">
      <c r="A155" s="13"/>
      <c r="B155" s="256"/>
      <c r="C155" s="257"/>
      <c r="D155" s="258" t="s">
        <v>181</v>
      </c>
      <c r="E155" s="259" t="s">
        <v>1</v>
      </c>
      <c r="F155" s="260" t="s">
        <v>1519</v>
      </c>
      <c r="G155" s="257"/>
      <c r="H155" s="261">
        <v>1.23</v>
      </c>
      <c r="I155" s="262"/>
      <c r="J155" s="257"/>
      <c r="K155" s="257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181</v>
      </c>
      <c r="AU155" s="267" t="s">
        <v>83</v>
      </c>
      <c r="AV155" s="13" t="s">
        <v>83</v>
      </c>
      <c r="AW155" s="13" t="s">
        <v>31</v>
      </c>
      <c r="AX155" s="13" t="s">
        <v>81</v>
      </c>
      <c r="AY155" s="267" t="s">
        <v>158</v>
      </c>
    </row>
    <row r="156" s="2" customFormat="1" ht="21.75" customHeight="1">
      <c r="A156" s="38"/>
      <c r="B156" s="39"/>
      <c r="C156" s="243" t="s">
        <v>8</v>
      </c>
      <c r="D156" s="243" t="s">
        <v>161</v>
      </c>
      <c r="E156" s="244" t="s">
        <v>1520</v>
      </c>
      <c r="F156" s="245" t="s">
        <v>1521</v>
      </c>
      <c r="G156" s="246" t="s">
        <v>237</v>
      </c>
      <c r="H156" s="247">
        <v>4</v>
      </c>
      <c r="I156" s="248"/>
      <c r="J156" s="249">
        <f>ROUND(I156*H156,2)</f>
        <v>0</v>
      </c>
      <c r="K156" s="245" t="s">
        <v>260</v>
      </c>
      <c r="L156" s="44"/>
      <c r="M156" s="250" t="s">
        <v>1</v>
      </c>
      <c r="N156" s="251" t="s">
        <v>39</v>
      </c>
      <c r="O156" s="91"/>
      <c r="P156" s="252">
        <f>O156*H156</f>
        <v>0</v>
      </c>
      <c r="Q156" s="252">
        <v>0</v>
      </c>
      <c r="R156" s="252">
        <f>Q156*H156</f>
        <v>0</v>
      </c>
      <c r="S156" s="252">
        <v>0</v>
      </c>
      <c r="T156" s="25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4" t="s">
        <v>549</v>
      </c>
      <c r="AT156" s="254" t="s">
        <v>161</v>
      </c>
      <c r="AU156" s="254" t="s">
        <v>83</v>
      </c>
      <c r="AY156" s="17" t="s">
        <v>158</v>
      </c>
      <c r="BE156" s="255">
        <f>IF(N156="základní",J156,0)</f>
        <v>0</v>
      </c>
      <c r="BF156" s="255">
        <f>IF(N156="snížená",J156,0)</f>
        <v>0</v>
      </c>
      <c r="BG156" s="255">
        <f>IF(N156="zákl. přenesená",J156,0)</f>
        <v>0</v>
      </c>
      <c r="BH156" s="255">
        <f>IF(N156="sníž. přenesená",J156,0)</f>
        <v>0</v>
      </c>
      <c r="BI156" s="255">
        <f>IF(N156="nulová",J156,0)</f>
        <v>0</v>
      </c>
      <c r="BJ156" s="17" t="s">
        <v>81</v>
      </c>
      <c r="BK156" s="255">
        <f>ROUND(I156*H156,2)</f>
        <v>0</v>
      </c>
      <c r="BL156" s="17" t="s">
        <v>549</v>
      </c>
      <c r="BM156" s="254" t="s">
        <v>1522</v>
      </c>
    </row>
    <row r="157" s="2" customFormat="1" ht="16.5" customHeight="1">
      <c r="A157" s="38"/>
      <c r="B157" s="39"/>
      <c r="C157" s="294" t="s">
        <v>234</v>
      </c>
      <c r="D157" s="294" t="s">
        <v>384</v>
      </c>
      <c r="E157" s="295" t="s">
        <v>1523</v>
      </c>
      <c r="F157" s="296" t="s">
        <v>1524</v>
      </c>
      <c r="G157" s="297" t="s">
        <v>237</v>
      </c>
      <c r="H157" s="298">
        <v>4</v>
      </c>
      <c r="I157" s="299"/>
      <c r="J157" s="300">
        <f>ROUND(I157*H157,2)</f>
        <v>0</v>
      </c>
      <c r="K157" s="296" t="s">
        <v>1</v>
      </c>
      <c r="L157" s="301"/>
      <c r="M157" s="302" t="s">
        <v>1</v>
      </c>
      <c r="N157" s="303" t="s">
        <v>39</v>
      </c>
      <c r="O157" s="91"/>
      <c r="P157" s="252">
        <f>O157*H157</f>
        <v>0</v>
      </c>
      <c r="Q157" s="252">
        <v>0.318</v>
      </c>
      <c r="R157" s="252">
        <f>Q157*H157</f>
        <v>1.272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1485</v>
      </c>
      <c r="AT157" s="254" t="s">
        <v>384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549</v>
      </c>
      <c r="BM157" s="254" t="s">
        <v>1525</v>
      </c>
    </row>
    <row r="158" s="2" customFormat="1" ht="21.75" customHeight="1">
      <c r="A158" s="38"/>
      <c r="B158" s="39"/>
      <c r="C158" s="243" t="s">
        <v>321</v>
      </c>
      <c r="D158" s="243" t="s">
        <v>161</v>
      </c>
      <c r="E158" s="244" t="s">
        <v>1526</v>
      </c>
      <c r="F158" s="245" t="s">
        <v>1527</v>
      </c>
      <c r="G158" s="246" t="s">
        <v>237</v>
      </c>
      <c r="H158" s="247">
        <v>1</v>
      </c>
      <c r="I158" s="248"/>
      <c r="J158" s="249">
        <f>ROUND(I158*H158,2)</f>
        <v>0</v>
      </c>
      <c r="K158" s="245" t="s">
        <v>260</v>
      </c>
      <c r="L158" s="44"/>
      <c r="M158" s="250" t="s">
        <v>1</v>
      </c>
      <c r="N158" s="251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549</v>
      </c>
      <c r="AT158" s="254" t="s">
        <v>161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549</v>
      </c>
      <c r="BM158" s="254" t="s">
        <v>1528</v>
      </c>
    </row>
    <row r="159" s="12" customFormat="1" ht="22.8" customHeight="1">
      <c r="A159" s="12"/>
      <c r="B159" s="227"/>
      <c r="C159" s="228"/>
      <c r="D159" s="229" t="s">
        <v>73</v>
      </c>
      <c r="E159" s="241" t="s">
        <v>1409</v>
      </c>
      <c r="F159" s="241" t="s">
        <v>1410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SUM(P160:P193)</f>
        <v>0</v>
      </c>
      <c r="Q159" s="235"/>
      <c r="R159" s="236">
        <f>SUM(R160:R193)</f>
        <v>101.300157</v>
      </c>
      <c r="S159" s="235"/>
      <c r="T159" s="237">
        <f>SUM(T160:T193)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177</v>
      </c>
      <c r="AT159" s="239" t="s">
        <v>73</v>
      </c>
      <c r="AU159" s="239" t="s">
        <v>81</v>
      </c>
      <c r="AY159" s="238" t="s">
        <v>158</v>
      </c>
      <c r="BK159" s="240">
        <f>SUM(BK160:BK193)</f>
        <v>0</v>
      </c>
    </row>
    <row r="160" s="2" customFormat="1" ht="21.75" customHeight="1">
      <c r="A160" s="38"/>
      <c r="B160" s="39"/>
      <c r="C160" s="243" t="s">
        <v>326</v>
      </c>
      <c r="D160" s="243" t="s">
        <v>161</v>
      </c>
      <c r="E160" s="244" t="s">
        <v>1529</v>
      </c>
      <c r="F160" s="245" t="s">
        <v>1530</v>
      </c>
      <c r="G160" s="246" t="s">
        <v>280</v>
      </c>
      <c r="H160" s="247">
        <v>234</v>
      </c>
      <c r="I160" s="248"/>
      <c r="J160" s="249">
        <f>ROUND(I160*H160,2)</f>
        <v>0</v>
      </c>
      <c r="K160" s="245" t="s">
        <v>260</v>
      </c>
      <c r="L160" s="44"/>
      <c r="M160" s="250" t="s">
        <v>1</v>
      </c>
      <c r="N160" s="251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549</v>
      </c>
      <c r="AT160" s="254" t="s">
        <v>161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549</v>
      </c>
      <c r="BM160" s="254" t="s">
        <v>1531</v>
      </c>
    </row>
    <row r="161" s="13" customFormat="1">
      <c r="A161" s="13"/>
      <c r="B161" s="256"/>
      <c r="C161" s="257"/>
      <c r="D161" s="258" t="s">
        <v>181</v>
      </c>
      <c r="E161" s="259" t="s">
        <v>1</v>
      </c>
      <c r="F161" s="260" t="s">
        <v>1532</v>
      </c>
      <c r="G161" s="257"/>
      <c r="H161" s="261">
        <v>234</v>
      </c>
      <c r="I161" s="262"/>
      <c r="J161" s="257"/>
      <c r="K161" s="257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181</v>
      </c>
      <c r="AU161" s="267" t="s">
        <v>83</v>
      </c>
      <c r="AV161" s="13" t="s">
        <v>83</v>
      </c>
      <c r="AW161" s="13" t="s">
        <v>31</v>
      </c>
      <c r="AX161" s="13" t="s">
        <v>81</v>
      </c>
      <c r="AY161" s="267" t="s">
        <v>158</v>
      </c>
    </row>
    <row r="162" s="2" customFormat="1" ht="21.75" customHeight="1">
      <c r="A162" s="38"/>
      <c r="B162" s="39"/>
      <c r="C162" s="243" t="s">
        <v>331</v>
      </c>
      <c r="D162" s="243" t="s">
        <v>161</v>
      </c>
      <c r="E162" s="244" t="s">
        <v>1533</v>
      </c>
      <c r="F162" s="245" t="s">
        <v>1534</v>
      </c>
      <c r="G162" s="246" t="s">
        <v>280</v>
      </c>
      <c r="H162" s="247">
        <v>18</v>
      </c>
      <c r="I162" s="248"/>
      <c r="J162" s="249">
        <f>ROUND(I162*H162,2)</f>
        <v>0</v>
      </c>
      <c r="K162" s="245" t="s">
        <v>260</v>
      </c>
      <c r="L162" s="44"/>
      <c r="M162" s="250" t="s">
        <v>1</v>
      </c>
      <c r="N162" s="251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549</v>
      </c>
      <c r="AT162" s="254" t="s">
        <v>161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549</v>
      </c>
      <c r="BM162" s="254" t="s">
        <v>1535</v>
      </c>
    </row>
    <row r="163" s="13" customFormat="1">
      <c r="A163" s="13"/>
      <c r="B163" s="256"/>
      <c r="C163" s="257"/>
      <c r="D163" s="258" t="s">
        <v>181</v>
      </c>
      <c r="E163" s="259" t="s">
        <v>1</v>
      </c>
      <c r="F163" s="260" t="s">
        <v>1536</v>
      </c>
      <c r="G163" s="257"/>
      <c r="H163" s="261">
        <v>18</v>
      </c>
      <c r="I163" s="262"/>
      <c r="J163" s="257"/>
      <c r="K163" s="257"/>
      <c r="L163" s="263"/>
      <c r="M163" s="264"/>
      <c r="N163" s="265"/>
      <c r="O163" s="265"/>
      <c r="P163" s="265"/>
      <c r="Q163" s="265"/>
      <c r="R163" s="265"/>
      <c r="S163" s="265"/>
      <c r="T163" s="26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7" t="s">
        <v>181</v>
      </c>
      <c r="AU163" s="267" t="s">
        <v>83</v>
      </c>
      <c r="AV163" s="13" t="s">
        <v>83</v>
      </c>
      <c r="AW163" s="13" t="s">
        <v>31</v>
      </c>
      <c r="AX163" s="13" t="s">
        <v>81</v>
      </c>
      <c r="AY163" s="267" t="s">
        <v>158</v>
      </c>
    </row>
    <row r="164" s="2" customFormat="1" ht="21.75" customHeight="1">
      <c r="A164" s="38"/>
      <c r="B164" s="39"/>
      <c r="C164" s="243" t="s">
        <v>336</v>
      </c>
      <c r="D164" s="243" t="s">
        <v>161</v>
      </c>
      <c r="E164" s="244" t="s">
        <v>1415</v>
      </c>
      <c r="F164" s="245" t="s">
        <v>1416</v>
      </c>
      <c r="G164" s="246" t="s">
        <v>280</v>
      </c>
      <c r="H164" s="247">
        <v>234</v>
      </c>
      <c r="I164" s="248"/>
      <c r="J164" s="249">
        <f>ROUND(I164*H164,2)</f>
        <v>0</v>
      </c>
      <c r="K164" s="245" t="s">
        <v>260</v>
      </c>
      <c r="L164" s="44"/>
      <c r="M164" s="250" t="s">
        <v>1</v>
      </c>
      <c r="N164" s="251" t="s">
        <v>39</v>
      </c>
      <c r="O164" s="91"/>
      <c r="P164" s="252">
        <f>O164*H164</f>
        <v>0</v>
      </c>
      <c r="Q164" s="252">
        <v>0.156</v>
      </c>
      <c r="R164" s="252">
        <f>Q164*H164</f>
        <v>36.503999999999998</v>
      </c>
      <c r="S164" s="252">
        <v>0</v>
      </c>
      <c r="T164" s="25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4" t="s">
        <v>549</v>
      </c>
      <c r="AT164" s="254" t="s">
        <v>161</v>
      </c>
      <c r="AU164" s="254" t="s">
        <v>83</v>
      </c>
      <c r="AY164" s="17" t="s">
        <v>158</v>
      </c>
      <c r="BE164" s="255">
        <f>IF(N164="základní",J164,0)</f>
        <v>0</v>
      </c>
      <c r="BF164" s="255">
        <f>IF(N164="snížená",J164,0)</f>
        <v>0</v>
      </c>
      <c r="BG164" s="255">
        <f>IF(N164="zákl. přenesená",J164,0)</f>
        <v>0</v>
      </c>
      <c r="BH164" s="255">
        <f>IF(N164="sníž. přenesená",J164,0)</f>
        <v>0</v>
      </c>
      <c r="BI164" s="255">
        <f>IF(N164="nulová",J164,0)</f>
        <v>0</v>
      </c>
      <c r="BJ164" s="17" t="s">
        <v>81</v>
      </c>
      <c r="BK164" s="255">
        <f>ROUND(I164*H164,2)</f>
        <v>0</v>
      </c>
      <c r="BL164" s="17" t="s">
        <v>549</v>
      </c>
      <c r="BM164" s="254" t="s">
        <v>1537</v>
      </c>
    </row>
    <row r="165" s="13" customFormat="1">
      <c r="A165" s="13"/>
      <c r="B165" s="256"/>
      <c r="C165" s="257"/>
      <c r="D165" s="258" t="s">
        <v>181</v>
      </c>
      <c r="E165" s="259" t="s">
        <v>1</v>
      </c>
      <c r="F165" s="260" t="s">
        <v>1532</v>
      </c>
      <c r="G165" s="257"/>
      <c r="H165" s="261">
        <v>234</v>
      </c>
      <c r="I165" s="262"/>
      <c r="J165" s="257"/>
      <c r="K165" s="257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181</v>
      </c>
      <c r="AU165" s="267" t="s">
        <v>83</v>
      </c>
      <c r="AV165" s="13" t="s">
        <v>83</v>
      </c>
      <c r="AW165" s="13" t="s">
        <v>31</v>
      </c>
      <c r="AX165" s="13" t="s">
        <v>81</v>
      </c>
      <c r="AY165" s="267" t="s">
        <v>158</v>
      </c>
    </row>
    <row r="166" s="2" customFormat="1" ht="16.5" customHeight="1">
      <c r="A166" s="38"/>
      <c r="B166" s="39"/>
      <c r="C166" s="294" t="s">
        <v>7</v>
      </c>
      <c r="D166" s="294" t="s">
        <v>384</v>
      </c>
      <c r="E166" s="295" t="s">
        <v>1538</v>
      </c>
      <c r="F166" s="296" t="s">
        <v>1539</v>
      </c>
      <c r="G166" s="297" t="s">
        <v>280</v>
      </c>
      <c r="H166" s="298">
        <v>234</v>
      </c>
      <c r="I166" s="299"/>
      <c r="J166" s="300">
        <f>ROUND(I166*H166,2)</f>
        <v>0</v>
      </c>
      <c r="K166" s="296" t="s">
        <v>260</v>
      </c>
      <c r="L166" s="301"/>
      <c r="M166" s="302" t="s">
        <v>1</v>
      </c>
      <c r="N166" s="303" t="s">
        <v>39</v>
      </c>
      <c r="O166" s="91"/>
      <c r="P166" s="252">
        <f>O166*H166</f>
        <v>0</v>
      </c>
      <c r="Q166" s="252">
        <v>0.0011800000000000001</v>
      </c>
      <c r="R166" s="252">
        <f>Q166*H166</f>
        <v>0.27612000000000003</v>
      </c>
      <c r="S166" s="252">
        <v>0</v>
      </c>
      <c r="T166" s="25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4" t="s">
        <v>862</v>
      </c>
      <c r="AT166" s="254" t="s">
        <v>384</v>
      </c>
      <c r="AU166" s="254" t="s">
        <v>83</v>
      </c>
      <c r="AY166" s="17" t="s">
        <v>158</v>
      </c>
      <c r="BE166" s="255">
        <f>IF(N166="základní",J166,0)</f>
        <v>0</v>
      </c>
      <c r="BF166" s="255">
        <f>IF(N166="snížená",J166,0)</f>
        <v>0</v>
      </c>
      <c r="BG166" s="255">
        <f>IF(N166="zákl. přenesená",J166,0)</f>
        <v>0</v>
      </c>
      <c r="BH166" s="255">
        <f>IF(N166="sníž. přenesená",J166,0)</f>
        <v>0</v>
      </c>
      <c r="BI166" s="255">
        <f>IF(N166="nulová",J166,0)</f>
        <v>0</v>
      </c>
      <c r="BJ166" s="17" t="s">
        <v>81</v>
      </c>
      <c r="BK166" s="255">
        <f>ROUND(I166*H166,2)</f>
        <v>0</v>
      </c>
      <c r="BL166" s="17" t="s">
        <v>862</v>
      </c>
      <c r="BM166" s="254" t="s">
        <v>1540</v>
      </c>
    </row>
    <row r="167" s="13" customFormat="1">
      <c r="A167" s="13"/>
      <c r="B167" s="256"/>
      <c r="C167" s="257"/>
      <c r="D167" s="258" t="s">
        <v>181</v>
      </c>
      <c r="E167" s="259" t="s">
        <v>1</v>
      </c>
      <c r="F167" s="260" t="s">
        <v>1532</v>
      </c>
      <c r="G167" s="257"/>
      <c r="H167" s="261">
        <v>234</v>
      </c>
      <c r="I167" s="262"/>
      <c r="J167" s="257"/>
      <c r="K167" s="257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181</v>
      </c>
      <c r="AU167" s="267" t="s">
        <v>83</v>
      </c>
      <c r="AV167" s="13" t="s">
        <v>83</v>
      </c>
      <c r="AW167" s="13" t="s">
        <v>31</v>
      </c>
      <c r="AX167" s="13" t="s">
        <v>81</v>
      </c>
      <c r="AY167" s="267" t="s">
        <v>158</v>
      </c>
    </row>
    <row r="168" s="2" customFormat="1" ht="16.5" customHeight="1">
      <c r="A168" s="38"/>
      <c r="B168" s="39"/>
      <c r="C168" s="294" t="s">
        <v>344</v>
      </c>
      <c r="D168" s="294" t="s">
        <v>384</v>
      </c>
      <c r="E168" s="295" t="s">
        <v>1419</v>
      </c>
      <c r="F168" s="296" t="s">
        <v>1420</v>
      </c>
      <c r="G168" s="297" t="s">
        <v>387</v>
      </c>
      <c r="H168" s="298">
        <v>45.045000000000002</v>
      </c>
      <c r="I168" s="299"/>
      <c r="J168" s="300">
        <f>ROUND(I168*H168,2)</f>
        <v>0</v>
      </c>
      <c r="K168" s="296" t="s">
        <v>260</v>
      </c>
      <c r="L168" s="301"/>
      <c r="M168" s="302" t="s">
        <v>1</v>
      </c>
      <c r="N168" s="303" t="s">
        <v>39</v>
      </c>
      <c r="O168" s="91"/>
      <c r="P168" s="252">
        <f>O168*H168</f>
        <v>0</v>
      </c>
      <c r="Q168" s="252">
        <v>1</v>
      </c>
      <c r="R168" s="252">
        <f>Q168*H168</f>
        <v>45.045000000000002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862</v>
      </c>
      <c r="AT168" s="254" t="s">
        <v>384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862</v>
      </c>
      <c r="BM168" s="254" t="s">
        <v>1541</v>
      </c>
    </row>
    <row r="169" s="13" customFormat="1">
      <c r="A169" s="13"/>
      <c r="B169" s="256"/>
      <c r="C169" s="257"/>
      <c r="D169" s="258" t="s">
        <v>181</v>
      </c>
      <c r="E169" s="259" t="s">
        <v>1</v>
      </c>
      <c r="F169" s="260" t="s">
        <v>1542</v>
      </c>
      <c r="G169" s="257"/>
      <c r="H169" s="261">
        <v>45.045000000000002</v>
      </c>
      <c r="I169" s="262"/>
      <c r="J169" s="257"/>
      <c r="K169" s="257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181</v>
      </c>
      <c r="AU169" s="267" t="s">
        <v>83</v>
      </c>
      <c r="AV169" s="13" t="s">
        <v>83</v>
      </c>
      <c r="AW169" s="13" t="s">
        <v>31</v>
      </c>
      <c r="AX169" s="13" t="s">
        <v>81</v>
      </c>
      <c r="AY169" s="267" t="s">
        <v>158</v>
      </c>
    </row>
    <row r="170" s="2" customFormat="1" ht="16.5" customHeight="1">
      <c r="A170" s="38"/>
      <c r="B170" s="39"/>
      <c r="C170" s="243" t="s">
        <v>349</v>
      </c>
      <c r="D170" s="243" t="s">
        <v>161</v>
      </c>
      <c r="E170" s="244" t="s">
        <v>1428</v>
      </c>
      <c r="F170" s="245" t="s">
        <v>1429</v>
      </c>
      <c r="G170" s="246" t="s">
        <v>280</v>
      </c>
      <c r="H170" s="247">
        <v>252</v>
      </c>
      <c r="I170" s="248"/>
      <c r="J170" s="249">
        <f>ROUND(I170*H170,2)</f>
        <v>0</v>
      </c>
      <c r="K170" s="245" t="s">
        <v>260</v>
      </c>
      <c r="L170" s="44"/>
      <c r="M170" s="250" t="s">
        <v>1</v>
      </c>
      <c r="N170" s="251" t="s">
        <v>39</v>
      </c>
      <c r="O170" s="91"/>
      <c r="P170" s="252">
        <f>O170*H170</f>
        <v>0</v>
      </c>
      <c r="Q170" s="252">
        <v>6.9999999999999994E-05</v>
      </c>
      <c r="R170" s="252">
        <f>Q170*H170</f>
        <v>0.017639999999999999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549</v>
      </c>
      <c r="AT170" s="254" t="s">
        <v>161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549</v>
      </c>
      <c r="BM170" s="254" t="s">
        <v>1543</v>
      </c>
    </row>
    <row r="171" s="2" customFormat="1" ht="16.5" customHeight="1">
      <c r="A171" s="38"/>
      <c r="B171" s="39"/>
      <c r="C171" s="294" t="s">
        <v>353</v>
      </c>
      <c r="D171" s="294" t="s">
        <v>384</v>
      </c>
      <c r="E171" s="295" t="s">
        <v>1431</v>
      </c>
      <c r="F171" s="296" t="s">
        <v>1432</v>
      </c>
      <c r="G171" s="297" t="s">
        <v>280</v>
      </c>
      <c r="H171" s="298">
        <v>252</v>
      </c>
      <c r="I171" s="299"/>
      <c r="J171" s="300">
        <f>ROUND(I171*H171,2)</f>
        <v>0</v>
      </c>
      <c r="K171" s="296" t="s">
        <v>260</v>
      </c>
      <c r="L171" s="301"/>
      <c r="M171" s="302" t="s">
        <v>1</v>
      </c>
      <c r="N171" s="303" t="s">
        <v>39</v>
      </c>
      <c r="O171" s="91"/>
      <c r="P171" s="252">
        <f>O171*H171</f>
        <v>0</v>
      </c>
      <c r="Q171" s="252">
        <v>1.0000000000000001E-05</v>
      </c>
      <c r="R171" s="252">
        <f>Q171*H171</f>
        <v>0.0025200000000000001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862</v>
      </c>
      <c r="AT171" s="254" t="s">
        <v>384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862</v>
      </c>
      <c r="BM171" s="254" t="s">
        <v>1544</v>
      </c>
    </row>
    <row r="172" s="2" customFormat="1" ht="21.75" customHeight="1">
      <c r="A172" s="38"/>
      <c r="B172" s="39"/>
      <c r="C172" s="243" t="s">
        <v>357</v>
      </c>
      <c r="D172" s="243" t="s">
        <v>161</v>
      </c>
      <c r="E172" s="244" t="s">
        <v>1545</v>
      </c>
      <c r="F172" s="245" t="s">
        <v>1546</v>
      </c>
      <c r="G172" s="246" t="s">
        <v>280</v>
      </c>
      <c r="H172" s="247">
        <v>56.700000000000003</v>
      </c>
      <c r="I172" s="248"/>
      <c r="J172" s="249">
        <f>ROUND(I172*H172,2)</f>
        <v>0</v>
      </c>
      <c r="K172" s="245" t="s">
        <v>260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0.22563</v>
      </c>
      <c r="R172" s="252">
        <f>Q172*H172</f>
        <v>12.793221000000001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549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549</v>
      </c>
      <c r="BM172" s="254" t="s">
        <v>1547</v>
      </c>
    </row>
    <row r="173" s="13" customFormat="1">
      <c r="A173" s="13"/>
      <c r="B173" s="256"/>
      <c r="C173" s="257"/>
      <c r="D173" s="258" t="s">
        <v>181</v>
      </c>
      <c r="E173" s="259" t="s">
        <v>1</v>
      </c>
      <c r="F173" s="260" t="s">
        <v>1548</v>
      </c>
      <c r="G173" s="257"/>
      <c r="H173" s="261">
        <v>56.700000000000003</v>
      </c>
      <c r="I173" s="262"/>
      <c r="J173" s="257"/>
      <c r="K173" s="257"/>
      <c r="L173" s="263"/>
      <c r="M173" s="264"/>
      <c r="N173" s="265"/>
      <c r="O173" s="265"/>
      <c r="P173" s="265"/>
      <c r="Q173" s="265"/>
      <c r="R173" s="265"/>
      <c r="S173" s="265"/>
      <c r="T173" s="26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7" t="s">
        <v>181</v>
      </c>
      <c r="AU173" s="267" t="s">
        <v>83</v>
      </c>
      <c r="AV173" s="13" t="s">
        <v>83</v>
      </c>
      <c r="AW173" s="13" t="s">
        <v>31</v>
      </c>
      <c r="AX173" s="13" t="s">
        <v>81</v>
      </c>
      <c r="AY173" s="267" t="s">
        <v>158</v>
      </c>
    </row>
    <row r="174" s="2" customFormat="1" ht="16.5" customHeight="1">
      <c r="A174" s="38"/>
      <c r="B174" s="39"/>
      <c r="C174" s="294" t="s">
        <v>361</v>
      </c>
      <c r="D174" s="294" t="s">
        <v>384</v>
      </c>
      <c r="E174" s="295" t="s">
        <v>1549</v>
      </c>
      <c r="F174" s="296" t="s">
        <v>1550</v>
      </c>
      <c r="G174" s="297" t="s">
        <v>294</v>
      </c>
      <c r="H174" s="298">
        <v>0.54000000000000004</v>
      </c>
      <c r="I174" s="299"/>
      <c r="J174" s="300">
        <f>ROUND(I174*H174,2)</f>
        <v>0</v>
      </c>
      <c r="K174" s="296" t="s">
        <v>260</v>
      </c>
      <c r="L174" s="301"/>
      <c r="M174" s="302" t="s">
        <v>1</v>
      </c>
      <c r="N174" s="303" t="s">
        <v>39</v>
      </c>
      <c r="O174" s="91"/>
      <c r="P174" s="252">
        <f>O174*H174</f>
        <v>0</v>
      </c>
      <c r="Q174" s="252">
        <v>2.234</v>
      </c>
      <c r="R174" s="252">
        <f>Q174*H174</f>
        <v>1.2063600000000001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862</v>
      </c>
      <c r="AT174" s="254" t="s">
        <v>384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862</v>
      </c>
      <c r="BM174" s="254" t="s">
        <v>1551</v>
      </c>
    </row>
    <row r="175" s="13" customFormat="1">
      <c r="A175" s="13"/>
      <c r="B175" s="256"/>
      <c r="C175" s="257"/>
      <c r="D175" s="258" t="s">
        <v>181</v>
      </c>
      <c r="E175" s="259" t="s">
        <v>1</v>
      </c>
      <c r="F175" s="260" t="s">
        <v>1552</v>
      </c>
      <c r="G175" s="257"/>
      <c r="H175" s="261">
        <v>0.54000000000000004</v>
      </c>
      <c r="I175" s="262"/>
      <c r="J175" s="257"/>
      <c r="K175" s="257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181</v>
      </c>
      <c r="AU175" s="267" t="s">
        <v>83</v>
      </c>
      <c r="AV175" s="13" t="s">
        <v>83</v>
      </c>
      <c r="AW175" s="13" t="s">
        <v>31</v>
      </c>
      <c r="AX175" s="13" t="s">
        <v>81</v>
      </c>
      <c r="AY175" s="267" t="s">
        <v>158</v>
      </c>
    </row>
    <row r="176" s="2" customFormat="1" ht="16.5" customHeight="1">
      <c r="A176" s="38"/>
      <c r="B176" s="39"/>
      <c r="C176" s="294" t="s">
        <v>366</v>
      </c>
      <c r="D176" s="294" t="s">
        <v>384</v>
      </c>
      <c r="E176" s="295" t="s">
        <v>1553</v>
      </c>
      <c r="F176" s="296" t="s">
        <v>1554</v>
      </c>
      <c r="G176" s="297" t="s">
        <v>294</v>
      </c>
      <c r="H176" s="298">
        <v>2.1600000000000001</v>
      </c>
      <c r="I176" s="299"/>
      <c r="J176" s="300">
        <f>ROUND(I176*H176,2)</f>
        <v>0</v>
      </c>
      <c r="K176" s="296" t="s">
        <v>260</v>
      </c>
      <c r="L176" s="301"/>
      <c r="M176" s="302" t="s">
        <v>1</v>
      </c>
      <c r="N176" s="303" t="s">
        <v>39</v>
      </c>
      <c r="O176" s="91"/>
      <c r="P176" s="252">
        <f>O176*H176</f>
        <v>0</v>
      </c>
      <c r="Q176" s="252">
        <v>2.4289999999999998</v>
      </c>
      <c r="R176" s="252">
        <f>Q176*H176</f>
        <v>5.2466400000000002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862</v>
      </c>
      <c r="AT176" s="254" t="s">
        <v>384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862</v>
      </c>
      <c r="BM176" s="254" t="s">
        <v>1555</v>
      </c>
    </row>
    <row r="177" s="13" customFormat="1">
      <c r="A177" s="13"/>
      <c r="B177" s="256"/>
      <c r="C177" s="257"/>
      <c r="D177" s="258" t="s">
        <v>181</v>
      </c>
      <c r="E177" s="259" t="s">
        <v>1</v>
      </c>
      <c r="F177" s="260" t="s">
        <v>1556</v>
      </c>
      <c r="G177" s="257"/>
      <c r="H177" s="261">
        <v>2.1600000000000001</v>
      </c>
      <c r="I177" s="262"/>
      <c r="J177" s="257"/>
      <c r="K177" s="257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181</v>
      </c>
      <c r="AU177" s="267" t="s">
        <v>83</v>
      </c>
      <c r="AV177" s="13" t="s">
        <v>83</v>
      </c>
      <c r="AW177" s="13" t="s">
        <v>31</v>
      </c>
      <c r="AX177" s="13" t="s">
        <v>81</v>
      </c>
      <c r="AY177" s="267" t="s">
        <v>158</v>
      </c>
    </row>
    <row r="178" s="2" customFormat="1" ht="21.75" customHeight="1">
      <c r="A178" s="38"/>
      <c r="B178" s="39"/>
      <c r="C178" s="294" t="s">
        <v>368</v>
      </c>
      <c r="D178" s="294" t="s">
        <v>384</v>
      </c>
      <c r="E178" s="295" t="s">
        <v>1557</v>
      </c>
      <c r="F178" s="296" t="s">
        <v>1558</v>
      </c>
      <c r="G178" s="297" t="s">
        <v>280</v>
      </c>
      <c r="H178" s="298">
        <v>56.700000000000003</v>
      </c>
      <c r="I178" s="299"/>
      <c r="J178" s="300">
        <f>ROUND(I178*H178,2)</f>
        <v>0</v>
      </c>
      <c r="K178" s="296" t="s">
        <v>260</v>
      </c>
      <c r="L178" s="301"/>
      <c r="M178" s="302" t="s">
        <v>1</v>
      </c>
      <c r="N178" s="303" t="s">
        <v>39</v>
      </c>
      <c r="O178" s="91"/>
      <c r="P178" s="252">
        <f>O178*H178</f>
        <v>0</v>
      </c>
      <c r="Q178" s="252">
        <v>0.00068999999999999997</v>
      </c>
      <c r="R178" s="252">
        <f>Q178*H178</f>
        <v>0.039122999999999998</v>
      </c>
      <c r="S178" s="252">
        <v>0</v>
      </c>
      <c r="T178" s="25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4" t="s">
        <v>862</v>
      </c>
      <c r="AT178" s="254" t="s">
        <v>384</v>
      </c>
      <c r="AU178" s="254" t="s">
        <v>83</v>
      </c>
      <c r="AY178" s="17" t="s">
        <v>158</v>
      </c>
      <c r="BE178" s="255">
        <f>IF(N178="základní",J178,0)</f>
        <v>0</v>
      </c>
      <c r="BF178" s="255">
        <f>IF(N178="snížená",J178,0)</f>
        <v>0</v>
      </c>
      <c r="BG178" s="255">
        <f>IF(N178="zákl. přenesená",J178,0)</f>
        <v>0</v>
      </c>
      <c r="BH178" s="255">
        <f>IF(N178="sníž. přenesená",J178,0)</f>
        <v>0</v>
      </c>
      <c r="BI178" s="255">
        <f>IF(N178="nulová",J178,0)</f>
        <v>0</v>
      </c>
      <c r="BJ178" s="17" t="s">
        <v>81</v>
      </c>
      <c r="BK178" s="255">
        <f>ROUND(I178*H178,2)</f>
        <v>0</v>
      </c>
      <c r="BL178" s="17" t="s">
        <v>862</v>
      </c>
      <c r="BM178" s="254" t="s">
        <v>1559</v>
      </c>
    </row>
    <row r="179" s="13" customFormat="1">
      <c r="A179" s="13"/>
      <c r="B179" s="256"/>
      <c r="C179" s="257"/>
      <c r="D179" s="258" t="s">
        <v>181</v>
      </c>
      <c r="E179" s="259" t="s">
        <v>1</v>
      </c>
      <c r="F179" s="260" t="s">
        <v>1560</v>
      </c>
      <c r="G179" s="257"/>
      <c r="H179" s="261">
        <v>56.700000000000003</v>
      </c>
      <c r="I179" s="262"/>
      <c r="J179" s="257"/>
      <c r="K179" s="257"/>
      <c r="L179" s="263"/>
      <c r="M179" s="264"/>
      <c r="N179" s="265"/>
      <c r="O179" s="265"/>
      <c r="P179" s="265"/>
      <c r="Q179" s="265"/>
      <c r="R179" s="265"/>
      <c r="S179" s="265"/>
      <c r="T179" s="26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67" t="s">
        <v>181</v>
      </c>
      <c r="AU179" s="267" t="s">
        <v>83</v>
      </c>
      <c r="AV179" s="13" t="s">
        <v>83</v>
      </c>
      <c r="AW179" s="13" t="s">
        <v>31</v>
      </c>
      <c r="AX179" s="13" t="s">
        <v>81</v>
      </c>
      <c r="AY179" s="267" t="s">
        <v>158</v>
      </c>
    </row>
    <row r="180" s="2" customFormat="1" ht="21.75" customHeight="1">
      <c r="A180" s="38"/>
      <c r="B180" s="39"/>
      <c r="C180" s="243" t="s">
        <v>373</v>
      </c>
      <c r="D180" s="243" t="s">
        <v>161</v>
      </c>
      <c r="E180" s="244" t="s">
        <v>1561</v>
      </c>
      <c r="F180" s="245" t="s">
        <v>1562</v>
      </c>
      <c r="G180" s="246" t="s">
        <v>280</v>
      </c>
      <c r="H180" s="247">
        <v>245.69999999999999</v>
      </c>
      <c r="I180" s="248"/>
      <c r="J180" s="249">
        <f>ROUND(I180*H180,2)</f>
        <v>0</v>
      </c>
      <c r="K180" s="245" t="s">
        <v>260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549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549</v>
      </c>
      <c r="BM180" s="254" t="s">
        <v>1563</v>
      </c>
    </row>
    <row r="181" s="13" customFormat="1">
      <c r="A181" s="13"/>
      <c r="B181" s="256"/>
      <c r="C181" s="257"/>
      <c r="D181" s="258" t="s">
        <v>181</v>
      </c>
      <c r="E181" s="259" t="s">
        <v>1</v>
      </c>
      <c r="F181" s="260" t="s">
        <v>1564</v>
      </c>
      <c r="G181" s="257"/>
      <c r="H181" s="261">
        <v>245.69999999999999</v>
      </c>
      <c r="I181" s="262"/>
      <c r="J181" s="257"/>
      <c r="K181" s="257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181</v>
      </c>
      <c r="AU181" s="267" t="s">
        <v>83</v>
      </c>
      <c r="AV181" s="13" t="s">
        <v>83</v>
      </c>
      <c r="AW181" s="13" t="s">
        <v>31</v>
      </c>
      <c r="AX181" s="13" t="s">
        <v>81</v>
      </c>
      <c r="AY181" s="267" t="s">
        <v>158</v>
      </c>
    </row>
    <row r="182" s="2" customFormat="1" ht="21.75" customHeight="1">
      <c r="A182" s="38"/>
      <c r="B182" s="39"/>
      <c r="C182" s="294" t="s">
        <v>379</v>
      </c>
      <c r="D182" s="294" t="s">
        <v>384</v>
      </c>
      <c r="E182" s="295" t="s">
        <v>1565</v>
      </c>
      <c r="F182" s="296" t="s">
        <v>1566</v>
      </c>
      <c r="G182" s="297" t="s">
        <v>280</v>
      </c>
      <c r="H182" s="298">
        <v>245.69999999999999</v>
      </c>
      <c r="I182" s="299"/>
      <c r="J182" s="300">
        <f>ROUND(I182*H182,2)</f>
        <v>0</v>
      </c>
      <c r="K182" s="296" t="s">
        <v>260</v>
      </c>
      <c r="L182" s="301"/>
      <c r="M182" s="302" t="s">
        <v>1</v>
      </c>
      <c r="N182" s="303" t="s">
        <v>39</v>
      </c>
      <c r="O182" s="91"/>
      <c r="P182" s="252">
        <f>O182*H182</f>
        <v>0</v>
      </c>
      <c r="Q182" s="252">
        <v>0.00068999999999999997</v>
      </c>
      <c r="R182" s="252">
        <f>Q182*H182</f>
        <v>0.16953299999999999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862</v>
      </c>
      <c r="AT182" s="254" t="s">
        <v>384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862</v>
      </c>
      <c r="BM182" s="254" t="s">
        <v>1567</v>
      </c>
    </row>
    <row r="183" s="13" customFormat="1">
      <c r="A183" s="13"/>
      <c r="B183" s="256"/>
      <c r="C183" s="257"/>
      <c r="D183" s="258" t="s">
        <v>181</v>
      </c>
      <c r="E183" s="259" t="s">
        <v>1</v>
      </c>
      <c r="F183" s="260" t="s">
        <v>1568</v>
      </c>
      <c r="G183" s="257"/>
      <c r="H183" s="261">
        <v>245.69999999999999</v>
      </c>
      <c r="I183" s="262"/>
      <c r="J183" s="257"/>
      <c r="K183" s="257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181</v>
      </c>
      <c r="AU183" s="267" t="s">
        <v>83</v>
      </c>
      <c r="AV183" s="13" t="s">
        <v>83</v>
      </c>
      <c r="AW183" s="13" t="s">
        <v>31</v>
      </c>
      <c r="AX183" s="13" t="s">
        <v>81</v>
      </c>
      <c r="AY183" s="267" t="s">
        <v>158</v>
      </c>
    </row>
    <row r="184" s="2" customFormat="1" ht="21.75" customHeight="1">
      <c r="A184" s="38"/>
      <c r="B184" s="39"/>
      <c r="C184" s="243" t="s">
        <v>383</v>
      </c>
      <c r="D184" s="243" t="s">
        <v>161</v>
      </c>
      <c r="E184" s="244" t="s">
        <v>1569</v>
      </c>
      <c r="F184" s="245" t="s">
        <v>1570</v>
      </c>
      <c r="G184" s="246" t="s">
        <v>280</v>
      </c>
      <c r="H184" s="247">
        <v>234</v>
      </c>
      <c r="I184" s="248"/>
      <c r="J184" s="249">
        <f>ROUND(I184*H184,2)</f>
        <v>0</v>
      </c>
      <c r="K184" s="245" t="s">
        <v>260</v>
      </c>
      <c r="L184" s="44"/>
      <c r="M184" s="250" t="s">
        <v>1</v>
      </c>
      <c r="N184" s="251" t="s">
        <v>39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549</v>
      </c>
      <c r="AT184" s="254" t="s">
        <v>161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549</v>
      </c>
      <c r="BM184" s="254" t="s">
        <v>1571</v>
      </c>
    </row>
    <row r="185" s="13" customFormat="1">
      <c r="A185" s="13"/>
      <c r="B185" s="256"/>
      <c r="C185" s="257"/>
      <c r="D185" s="258" t="s">
        <v>181</v>
      </c>
      <c r="E185" s="259" t="s">
        <v>1</v>
      </c>
      <c r="F185" s="260" t="s">
        <v>1532</v>
      </c>
      <c r="G185" s="257"/>
      <c r="H185" s="261">
        <v>234</v>
      </c>
      <c r="I185" s="262"/>
      <c r="J185" s="257"/>
      <c r="K185" s="257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181</v>
      </c>
      <c r="AU185" s="267" t="s">
        <v>83</v>
      </c>
      <c r="AV185" s="13" t="s">
        <v>83</v>
      </c>
      <c r="AW185" s="13" t="s">
        <v>31</v>
      </c>
      <c r="AX185" s="13" t="s">
        <v>81</v>
      </c>
      <c r="AY185" s="267" t="s">
        <v>158</v>
      </c>
    </row>
    <row r="186" s="2" customFormat="1" ht="21.75" customHeight="1">
      <c r="A186" s="38"/>
      <c r="B186" s="39"/>
      <c r="C186" s="243" t="s">
        <v>390</v>
      </c>
      <c r="D186" s="243" t="s">
        <v>161</v>
      </c>
      <c r="E186" s="244" t="s">
        <v>1572</v>
      </c>
      <c r="F186" s="245" t="s">
        <v>1573</v>
      </c>
      <c r="G186" s="246" t="s">
        <v>280</v>
      </c>
      <c r="H186" s="247">
        <v>18</v>
      </c>
      <c r="I186" s="248"/>
      <c r="J186" s="249">
        <f>ROUND(I186*H186,2)</f>
        <v>0</v>
      </c>
      <c r="K186" s="245" t="s">
        <v>260</v>
      </c>
      <c r="L186" s="44"/>
      <c r="M186" s="250" t="s">
        <v>1</v>
      </c>
      <c r="N186" s="251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549</v>
      </c>
      <c r="AT186" s="254" t="s">
        <v>161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549</v>
      </c>
      <c r="BM186" s="254" t="s">
        <v>1574</v>
      </c>
    </row>
    <row r="187" s="13" customFormat="1">
      <c r="A187" s="13"/>
      <c r="B187" s="256"/>
      <c r="C187" s="257"/>
      <c r="D187" s="258" t="s">
        <v>181</v>
      </c>
      <c r="E187" s="259" t="s">
        <v>1</v>
      </c>
      <c r="F187" s="260" t="s">
        <v>1536</v>
      </c>
      <c r="G187" s="257"/>
      <c r="H187" s="261">
        <v>18</v>
      </c>
      <c r="I187" s="262"/>
      <c r="J187" s="257"/>
      <c r="K187" s="257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181</v>
      </c>
      <c r="AU187" s="267" t="s">
        <v>83</v>
      </c>
      <c r="AV187" s="13" t="s">
        <v>83</v>
      </c>
      <c r="AW187" s="13" t="s">
        <v>31</v>
      </c>
      <c r="AX187" s="13" t="s">
        <v>81</v>
      </c>
      <c r="AY187" s="267" t="s">
        <v>158</v>
      </c>
    </row>
    <row r="188" s="2" customFormat="1" ht="16.5" customHeight="1">
      <c r="A188" s="38"/>
      <c r="B188" s="39"/>
      <c r="C188" s="243" t="s">
        <v>394</v>
      </c>
      <c r="D188" s="243" t="s">
        <v>161</v>
      </c>
      <c r="E188" s="244" t="s">
        <v>1452</v>
      </c>
      <c r="F188" s="245" t="s">
        <v>1453</v>
      </c>
      <c r="G188" s="246" t="s">
        <v>294</v>
      </c>
      <c r="H188" s="247">
        <v>23.175000000000001</v>
      </c>
      <c r="I188" s="248"/>
      <c r="J188" s="249">
        <f>ROUND(I188*H188,2)</f>
        <v>0</v>
      </c>
      <c r="K188" s="245" t="s">
        <v>260</v>
      </c>
      <c r="L188" s="44"/>
      <c r="M188" s="250" t="s">
        <v>1</v>
      </c>
      <c r="N188" s="251" t="s">
        <v>39</v>
      </c>
      <c r="O188" s="91"/>
      <c r="P188" s="252">
        <f>O188*H188</f>
        <v>0</v>
      </c>
      <c r="Q188" s="252">
        <v>0</v>
      </c>
      <c r="R188" s="252">
        <f>Q188*H188</f>
        <v>0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549</v>
      </c>
      <c r="AT188" s="254" t="s">
        <v>161</v>
      </c>
      <c r="AU188" s="254" t="s">
        <v>83</v>
      </c>
      <c r="AY188" s="17" t="s">
        <v>158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81</v>
      </c>
      <c r="BK188" s="255">
        <f>ROUND(I188*H188,2)</f>
        <v>0</v>
      </c>
      <c r="BL188" s="17" t="s">
        <v>549</v>
      </c>
      <c r="BM188" s="254" t="s">
        <v>1575</v>
      </c>
    </row>
    <row r="189" s="13" customFormat="1">
      <c r="A189" s="13"/>
      <c r="B189" s="256"/>
      <c r="C189" s="257"/>
      <c r="D189" s="258" t="s">
        <v>181</v>
      </c>
      <c r="E189" s="259" t="s">
        <v>1</v>
      </c>
      <c r="F189" s="260" t="s">
        <v>1576</v>
      </c>
      <c r="G189" s="257"/>
      <c r="H189" s="261">
        <v>20.475000000000001</v>
      </c>
      <c r="I189" s="262"/>
      <c r="J189" s="257"/>
      <c r="K189" s="257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181</v>
      </c>
      <c r="AU189" s="267" t="s">
        <v>83</v>
      </c>
      <c r="AV189" s="13" t="s">
        <v>83</v>
      </c>
      <c r="AW189" s="13" t="s">
        <v>31</v>
      </c>
      <c r="AX189" s="13" t="s">
        <v>74</v>
      </c>
      <c r="AY189" s="267" t="s">
        <v>158</v>
      </c>
    </row>
    <row r="190" s="13" customFormat="1">
      <c r="A190" s="13"/>
      <c r="B190" s="256"/>
      <c r="C190" s="257"/>
      <c r="D190" s="258" t="s">
        <v>181</v>
      </c>
      <c r="E190" s="259" t="s">
        <v>1</v>
      </c>
      <c r="F190" s="260" t="s">
        <v>1577</v>
      </c>
      <c r="G190" s="257"/>
      <c r="H190" s="261">
        <v>2.7000000000000002</v>
      </c>
      <c r="I190" s="262"/>
      <c r="J190" s="257"/>
      <c r="K190" s="257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181</v>
      </c>
      <c r="AU190" s="267" t="s">
        <v>83</v>
      </c>
      <c r="AV190" s="13" t="s">
        <v>83</v>
      </c>
      <c r="AW190" s="13" t="s">
        <v>31</v>
      </c>
      <c r="AX190" s="13" t="s">
        <v>74</v>
      </c>
      <c r="AY190" s="267" t="s">
        <v>158</v>
      </c>
    </row>
    <row r="191" s="15" customFormat="1">
      <c r="A191" s="15"/>
      <c r="B191" s="283"/>
      <c r="C191" s="284"/>
      <c r="D191" s="258" t="s">
        <v>181</v>
      </c>
      <c r="E191" s="285" t="s">
        <v>1</v>
      </c>
      <c r="F191" s="286" t="s">
        <v>269</v>
      </c>
      <c r="G191" s="284"/>
      <c r="H191" s="287">
        <v>23.175000000000001</v>
      </c>
      <c r="I191" s="288"/>
      <c r="J191" s="284"/>
      <c r="K191" s="284"/>
      <c r="L191" s="289"/>
      <c r="M191" s="290"/>
      <c r="N191" s="291"/>
      <c r="O191" s="291"/>
      <c r="P191" s="291"/>
      <c r="Q191" s="291"/>
      <c r="R191" s="291"/>
      <c r="S191" s="291"/>
      <c r="T191" s="29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93" t="s">
        <v>181</v>
      </c>
      <c r="AU191" s="293" t="s">
        <v>83</v>
      </c>
      <c r="AV191" s="15" t="s">
        <v>170</v>
      </c>
      <c r="AW191" s="15" t="s">
        <v>31</v>
      </c>
      <c r="AX191" s="15" t="s">
        <v>81</v>
      </c>
      <c r="AY191" s="293" t="s">
        <v>158</v>
      </c>
    </row>
    <row r="192" s="2" customFormat="1" ht="21.75" customHeight="1">
      <c r="A192" s="38"/>
      <c r="B192" s="39"/>
      <c r="C192" s="243" t="s">
        <v>396</v>
      </c>
      <c r="D192" s="243" t="s">
        <v>161</v>
      </c>
      <c r="E192" s="244" t="s">
        <v>1455</v>
      </c>
      <c r="F192" s="245" t="s">
        <v>1456</v>
      </c>
      <c r="G192" s="246" t="s">
        <v>294</v>
      </c>
      <c r="H192" s="247">
        <v>440.32499999999999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1578</v>
      </c>
    </row>
    <row r="193" s="13" customFormat="1">
      <c r="A193" s="13"/>
      <c r="B193" s="256"/>
      <c r="C193" s="257"/>
      <c r="D193" s="258" t="s">
        <v>181</v>
      </c>
      <c r="E193" s="259" t="s">
        <v>1</v>
      </c>
      <c r="F193" s="260" t="s">
        <v>1579</v>
      </c>
      <c r="G193" s="257"/>
      <c r="H193" s="261">
        <v>440.32499999999999</v>
      </c>
      <c r="I193" s="262"/>
      <c r="J193" s="257"/>
      <c r="K193" s="257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181</v>
      </c>
      <c r="AU193" s="267" t="s">
        <v>83</v>
      </c>
      <c r="AV193" s="13" t="s">
        <v>83</v>
      </c>
      <c r="AW193" s="13" t="s">
        <v>31</v>
      </c>
      <c r="AX193" s="13" t="s">
        <v>81</v>
      </c>
      <c r="AY193" s="267" t="s">
        <v>158</v>
      </c>
    </row>
    <row r="194" s="12" customFormat="1" ht="25.92" customHeight="1">
      <c r="A194" s="12"/>
      <c r="B194" s="227"/>
      <c r="C194" s="228"/>
      <c r="D194" s="229" t="s">
        <v>73</v>
      </c>
      <c r="E194" s="230" t="s">
        <v>155</v>
      </c>
      <c r="F194" s="230" t="s">
        <v>156</v>
      </c>
      <c r="G194" s="228"/>
      <c r="H194" s="228"/>
      <c r="I194" s="231"/>
      <c r="J194" s="232">
        <f>BK194</f>
        <v>0</v>
      </c>
      <c r="K194" s="228"/>
      <c r="L194" s="233"/>
      <c r="M194" s="234"/>
      <c r="N194" s="235"/>
      <c r="O194" s="235"/>
      <c r="P194" s="236">
        <f>P195</f>
        <v>0</v>
      </c>
      <c r="Q194" s="235"/>
      <c r="R194" s="236">
        <f>R195</f>
        <v>0</v>
      </c>
      <c r="S194" s="235"/>
      <c r="T194" s="237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38" t="s">
        <v>157</v>
      </c>
      <c r="AT194" s="239" t="s">
        <v>73</v>
      </c>
      <c r="AU194" s="239" t="s">
        <v>74</v>
      </c>
      <c r="AY194" s="238" t="s">
        <v>158</v>
      </c>
      <c r="BK194" s="240">
        <f>BK195</f>
        <v>0</v>
      </c>
    </row>
    <row r="195" s="12" customFormat="1" ht="22.8" customHeight="1">
      <c r="A195" s="12"/>
      <c r="B195" s="227"/>
      <c r="C195" s="228"/>
      <c r="D195" s="229" t="s">
        <v>73</v>
      </c>
      <c r="E195" s="241" t="s">
        <v>159</v>
      </c>
      <c r="F195" s="241" t="s">
        <v>160</v>
      </c>
      <c r="G195" s="228"/>
      <c r="H195" s="228"/>
      <c r="I195" s="231"/>
      <c r="J195" s="242">
        <f>BK195</f>
        <v>0</v>
      </c>
      <c r="K195" s="228"/>
      <c r="L195" s="233"/>
      <c r="M195" s="234"/>
      <c r="N195" s="235"/>
      <c r="O195" s="235"/>
      <c r="P195" s="236">
        <f>SUM(P196:P198)</f>
        <v>0</v>
      </c>
      <c r="Q195" s="235"/>
      <c r="R195" s="236">
        <f>SUM(R196:R198)</f>
        <v>0</v>
      </c>
      <c r="S195" s="235"/>
      <c r="T195" s="237">
        <f>SUM(T196:T198)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157</v>
      </c>
      <c r="AT195" s="239" t="s">
        <v>73</v>
      </c>
      <c r="AU195" s="239" t="s">
        <v>81</v>
      </c>
      <c r="AY195" s="238" t="s">
        <v>158</v>
      </c>
      <c r="BK195" s="240">
        <f>SUM(BK196:BK198)</f>
        <v>0</v>
      </c>
    </row>
    <row r="196" s="2" customFormat="1" ht="16.5" customHeight="1">
      <c r="A196" s="38"/>
      <c r="B196" s="39"/>
      <c r="C196" s="243" t="s">
        <v>401</v>
      </c>
      <c r="D196" s="243" t="s">
        <v>161</v>
      </c>
      <c r="E196" s="244" t="s">
        <v>178</v>
      </c>
      <c r="F196" s="245" t="s">
        <v>179</v>
      </c>
      <c r="G196" s="246" t="s">
        <v>1465</v>
      </c>
      <c r="H196" s="247">
        <v>1</v>
      </c>
      <c r="I196" s="248"/>
      <c r="J196" s="249">
        <f>ROUND(I196*H196,2)</f>
        <v>0</v>
      </c>
      <c r="K196" s="245" t="s">
        <v>260</v>
      </c>
      <c r="L196" s="44"/>
      <c r="M196" s="250" t="s">
        <v>1</v>
      </c>
      <c r="N196" s="251" t="s">
        <v>39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165</v>
      </c>
      <c r="AT196" s="254" t="s">
        <v>161</v>
      </c>
      <c r="AU196" s="254" t="s">
        <v>83</v>
      </c>
      <c r="AY196" s="17" t="s">
        <v>158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81</v>
      </c>
      <c r="BK196" s="255">
        <f>ROUND(I196*H196,2)</f>
        <v>0</v>
      </c>
      <c r="BL196" s="17" t="s">
        <v>165</v>
      </c>
      <c r="BM196" s="254" t="s">
        <v>1580</v>
      </c>
    </row>
    <row r="197" s="2" customFormat="1" ht="16.5" customHeight="1">
      <c r="A197" s="38"/>
      <c r="B197" s="39"/>
      <c r="C197" s="243" t="s">
        <v>407</v>
      </c>
      <c r="D197" s="243" t="s">
        <v>161</v>
      </c>
      <c r="E197" s="244" t="s">
        <v>191</v>
      </c>
      <c r="F197" s="245" t="s">
        <v>192</v>
      </c>
      <c r="G197" s="246" t="s">
        <v>1465</v>
      </c>
      <c r="H197" s="247">
        <v>1</v>
      </c>
      <c r="I197" s="248"/>
      <c r="J197" s="249">
        <f>ROUND(I197*H197,2)</f>
        <v>0</v>
      </c>
      <c r="K197" s="245" t="s">
        <v>260</v>
      </c>
      <c r="L197" s="44"/>
      <c r="M197" s="250" t="s">
        <v>1</v>
      </c>
      <c r="N197" s="251" t="s">
        <v>39</v>
      </c>
      <c r="O197" s="91"/>
      <c r="P197" s="252">
        <f>O197*H197</f>
        <v>0</v>
      </c>
      <c r="Q197" s="252">
        <v>0</v>
      </c>
      <c r="R197" s="252">
        <f>Q197*H197</f>
        <v>0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165</v>
      </c>
      <c r="AT197" s="254" t="s">
        <v>161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165</v>
      </c>
      <c r="BM197" s="254" t="s">
        <v>1581</v>
      </c>
    </row>
    <row r="198" s="2" customFormat="1" ht="16.5" customHeight="1">
      <c r="A198" s="38"/>
      <c r="B198" s="39"/>
      <c r="C198" s="243" t="s">
        <v>414</v>
      </c>
      <c r="D198" s="243" t="s">
        <v>161</v>
      </c>
      <c r="E198" s="244" t="s">
        <v>196</v>
      </c>
      <c r="F198" s="245" t="s">
        <v>197</v>
      </c>
      <c r="G198" s="246" t="s">
        <v>1465</v>
      </c>
      <c r="H198" s="247">
        <v>1</v>
      </c>
      <c r="I198" s="248"/>
      <c r="J198" s="249">
        <f>ROUND(I198*H198,2)</f>
        <v>0</v>
      </c>
      <c r="K198" s="245" t="s">
        <v>260</v>
      </c>
      <c r="L198" s="44"/>
      <c r="M198" s="278" t="s">
        <v>1</v>
      </c>
      <c r="N198" s="279" t="s">
        <v>39</v>
      </c>
      <c r="O198" s="280"/>
      <c r="P198" s="281">
        <f>O198*H198</f>
        <v>0</v>
      </c>
      <c r="Q198" s="281">
        <v>0</v>
      </c>
      <c r="R198" s="281">
        <f>Q198*H198</f>
        <v>0</v>
      </c>
      <c r="S198" s="281">
        <v>0</v>
      </c>
      <c r="T198" s="282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165</v>
      </c>
      <c r="AT198" s="254" t="s">
        <v>161</v>
      </c>
      <c r="AU198" s="254" t="s">
        <v>83</v>
      </c>
      <c r="AY198" s="17" t="s">
        <v>158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81</v>
      </c>
      <c r="BK198" s="255">
        <f>ROUND(I198*H198,2)</f>
        <v>0</v>
      </c>
      <c r="BL198" s="17" t="s">
        <v>165</v>
      </c>
      <c r="BM198" s="254" t="s">
        <v>1582</v>
      </c>
    </row>
    <row r="199" s="2" customFormat="1" ht="6.96" customHeight="1">
      <c r="A199" s="38"/>
      <c r="B199" s="66"/>
      <c r="C199" s="67"/>
      <c r="D199" s="67"/>
      <c r="E199" s="67"/>
      <c r="F199" s="67"/>
      <c r="G199" s="67"/>
      <c r="H199" s="67"/>
      <c r="I199" s="192"/>
      <c r="J199" s="67"/>
      <c r="K199" s="67"/>
      <c r="L199" s="44"/>
      <c r="M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</row>
  </sheetData>
  <sheetProtection sheet="1" autoFilter="0" formatColumns="0" formatRows="0" objects="1" scenarios="1" spinCount="100000" saltValue="fkZcj3CMZJJ7JC/sr8rNseyK+8i6zqtRW3MpOBceG0xKOjfbcWwG5vDgktZVYNLnn2AD/zdGTqda2gJXn6Yhkg==" hashValue="e8ucjbfTr4sDvGR+O2rK85w1QO7VFdk5zj0UR/fhoyl40UiKs62WlG6OvaMI+emBasIHgL8ASJpbeqxz6nKQ2w==" algorithmName="SHA-512" password="CC35"/>
  <autoFilter ref="C128:K19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46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118</v>
      </c>
    </row>
    <row r="3" s="1" customFormat="1" ht="6.96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83</v>
      </c>
    </row>
    <row r="4" s="1" customFormat="1" ht="24.96" customHeight="1">
      <c r="B4" s="20"/>
      <c r="D4" s="150" t="s">
        <v>127</v>
      </c>
      <c r="I4" s="146"/>
      <c r="L4" s="20"/>
      <c r="M4" s="151" t="s">
        <v>10</v>
      </c>
      <c r="AT4" s="17" t="s">
        <v>4</v>
      </c>
    </row>
    <row r="5" s="1" customFormat="1" ht="6.96" customHeight="1">
      <c r="B5" s="20"/>
      <c r="I5" s="146"/>
      <c r="L5" s="20"/>
    </row>
    <row r="6" s="1" customFormat="1" ht="12" customHeight="1">
      <c r="B6" s="20"/>
      <c r="D6" s="152" t="s">
        <v>16</v>
      </c>
      <c r="I6" s="146"/>
      <c r="L6" s="20"/>
    </row>
    <row r="7" s="1" customFormat="1" ht="23.25" customHeight="1">
      <c r="B7" s="20"/>
      <c r="E7" s="153" t="str">
        <f>'Rekapitulace stavby'!K6</f>
        <v>Na Slupi, Jaromírova, Křesomyslova, Praha 4, č. akce 999066/3, úsek most ČD - Bělehradská, 3. etapa</v>
      </c>
      <c r="F7" s="152"/>
      <c r="G7" s="152"/>
      <c r="H7" s="152"/>
      <c r="I7" s="146"/>
      <c r="L7" s="20"/>
    </row>
    <row r="8" s="1" customFormat="1" ht="12" customHeight="1">
      <c r="B8" s="20"/>
      <c r="D8" s="152" t="s">
        <v>128</v>
      </c>
      <c r="I8" s="146"/>
      <c r="L8" s="20"/>
    </row>
    <row r="9" s="2" customFormat="1" ht="23.25" customHeight="1">
      <c r="A9" s="38"/>
      <c r="B9" s="44"/>
      <c r="C9" s="38"/>
      <c r="D9" s="38"/>
      <c r="E9" s="153" t="s">
        <v>1583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2" t="s">
        <v>130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5" t="s">
        <v>115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20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2" t="s">
        <v>21</v>
      </c>
      <c r="E14" s="38"/>
      <c r="F14" s="141" t="s">
        <v>1584</v>
      </c>
      <c r="G14" s="38"/>
      <c r="H14" s="38"/>
      <c r="I14" s="156" t="s">
        <v>23</v>
      </c>
      <c r="J14" s="157" t="str">
        <f>'Rekapitulace stavby'!AN8</f>
        <v>26. 8. 2019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2" t="s">
        <v>25</v>
      </c>
      <c r="E16" s="38"/>
      <c r="F16" s="38"/>
      <c r="G16" s="38"/>
      <c r="H16" s="38"/>
      <c r="I16" s="156" t="s">
        <v>26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6" t="s">
        <v>27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26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26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1585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2" t="s">
        <v>32</v>
      </c>
      <c r="E25" s="38"/>
      <c r="F25" s="38"/>
      <c r="G25" s="38"/>
      <c r="H25" s="38"/>
      <c r="I25" s="156" t="s">
        <v>26</v>
      </c>
      <c r="J25" s="141" t="s">
        <v>1586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1587</v>
      </c>
      <c r="F26" s="38"/>
      <c r="G26" s="38"/>
      <c r="H26" s="38"/>
      <c r="I26" s="156" t="s">
        <v>27</v>
      </c>
      <c r="J26" s="141" t="s">
        <v>1588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2" t="s">
        <v>33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65" t="s">
        <v>34</v>
      </c>
      <c r="E32" s="38"/>
      <c r="F32" s="38"/>
      <c r="G32" s="38"/>
      <c r="H32" s="38"/>
      <c r="I32" s="154"/>
      <c r="J32" s="166">
        <f>ROUND(J137,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7" t="s">
        <v>36</v>
      </c>
      <c r="G34" s="38"/>
      <c r="H34" s="38"/>
      <c r="I34" s="168" t="s">
        <v>35</v>
      </c>
      <c r="J34" s="167" t="s">
        <v>37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9" t="s">
        <v>38</v>
      </c>
      <c r="E35" s="152" t="s">
        <v>39</v>
      </c>
      <c r="F35" s="170">
        <f>ROUND((SUM(BE137:BE363)),  2)</f>
        <v>0</v>
      </c>
      <c r="G35" s="38"/>
      <c r="H35" s="38"/>
      <c r="I35" s="171">
        <v>0.20999999999999999</v>
      </c>
      <c r="J35" s="170">
        <f>ROUND(((SUM(BE137:BE363))*I35),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2" t="s">
        <v>40</v>
      </c>
      <c r="F36" s="170">
        <f>ROUND((SUM(BF137:BF363)),  2)</f>
        <v>0</v>
      </c>
      <c r="G36" s="38"/>
      <c r="H36" s="38"/>
      <c r="I36" s="171">
        <v>0.14999999999999999</v>
      </c>
      <c r="J36" s="170">
        <f>ROUND(((SUM(BF137:BF363))*I36),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2" t="s">
        <v>41</v>
      </c>
      <c r="F37" s="170">
        <f>ROUND((SUM(BG137:BG363)),  2)</f>
        <v>0</v>
      </c>
      <c r="G37" s="38"/>
      <c r="H37" s="38"/>
      <c r="I37" s="171">
        <v>0.20999999999999999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2" t="s">
        <v>42</v>
      </c>
      <c r="F38" s="170">
        <f>ROUND((SUM(BH137:BH363)),  2)</f>
        <v>0</v>
      </c>
      <c r="G38" s="38"/>
      <c r="H38" s="38"/>
      <c r="I38" s="171">
        <v>0.14999999999999999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2" t="s">
        <v>43</v>
      </c>
      <c r="F39" s="170">
        <f>ROUND((SUM(BI137:BI363)),  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72"/>
      <c r="D41" s="173" t="s">
        <v>44</v>
      </c>
      <c r="E41" s="174"/>
      <c r="F41" s="174"/>
      <c r="G41" s="175" t="s">
        <v>45</v>
      </c>
      <c r="H41" s="176" t="s">
        <v>46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I43" s="146"/>
      <c r="L43" s="20"/>
    </row>
    <row r="44" s="1" customFormat="1" ht="14.4" customHeight="1">
      <c r="B44" s="20"/>
      <c r="I44" s="146"/>
      <c r="L44" s="20"/>
    </row>
    <row r="45" s="1" customFormat="1" ht="14.4" customHeight="1">
      <c r="B45" s="20"/>
      <c r="I45" s="146"/>
      <c r="L45" s="20"/>
    </row>
    <row r="46" s="1" customFormat="1" ht="14.4" customHeight="1">
      <c r="B46" s="20"/>
      <c r="I46" s="146"/>
      <c r="L46" s="20"/>
    </row>
    <row r="47" s="1" customFormat="1" ht="14.4" customHeight="1">
      <c r="B47" s="20"/>
      <c r="I47" s="146"/>
      <c r="L47" s="20"/>
    </row>
    <row r="48" s="1" customFormat="1" ht="14.4" customHeight="1">
      <c r="B48" s="20"/>
      <c r="I48" s="146"/>
      <c r="L48" s="20"/>
    </row>
    <row r="49" s="1" customFormat="1" ht="14.4" customHeight="1">
      <c r="B49" s="20"/>
      <c r="I49" s="146"/>
      <c r="L49" s="20"/>
    </row>
    <row r="50" s="2" customFormat="1" ht="14.4" customHeight="1">
      <c r="B50" s="63"/>
      <c r="D50" s="180" t="s">
        <v>47</v>
      </c>
      <c r="E50" s="181"/>
      <c r="F50" s="181"/>
      <c r="G50" s="180" t="s">
        <v>48</v>
      </c>
      <c r="H50" s="181"/>
      <c r="I50" s="182"/>
      <c r="J50" s="181"/>
      <c r="K50" s="181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83" t="s">
        <v>49</v>
      </c>
      <c r="E61" s="184"/>
      <c r="F61" s="185" t="s">
        <v>50</v>
      </c>
      <c r="G61" s="183" t="s">
        <v>49</v>
      </c>
      <c r="H61" s="184"/>
      <c r="I61" s="186"/>
      <c r="J61" s="187" t="s">
        <v>50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80" t="s">
        <v>51</v>
      </c>
      <c r="E65" s="188"/>
      <c r="F65" s="188"/>
      <c r="G65" s="180" t="s">
        <v>52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83" t="s">
        <v>49</v>
      </c>
      <c r="E76" s="184"/>
      <c r="F76" s="185" t="s">
        <v>50</v>
      </c>
      <c r="G76" s="183" t="s">
        <v>49</v>
      </c>
      <c r="H76" s="184"/>
      <c r="I76" s="186"/>
      <c r="J76" s="187" t="s">
        <v>50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131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23.25" customHeight="1">
      <c r="A85" s="38"/>
      <c r="B85" s="39"/>
      <c r="C85" s="40"/>
      <c r="D85" s="40"/>
      <c r="E85" s="196" t="str">
        <f>E7</f>
        <v>Na Slupi, Jaromírova, Křesomyslova, Praha 4, č. akce 999066/3, úsek most ČD - Bělehradská, 3. etapa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128</v>
      </c>
      <c r="D86" s="22"/>
      <c r="E86" s="22"/>
      <c r="F86" s="22"/>
      <c r="G86" s="22"/>
      <c r="H86" s="22"/>
      <c r="I86" s="146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96" t="s">
        <v>1583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130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SO 435 - Úprava SSZ 4.061 Sekaninova - přechod Křesomyslova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21</v>
      </c>
      <c r="D91" s="40"/>
      <c r="E91" s="40"/>
      <c r="F91" s="27" t="str">
        <f>F14</f>
        <v>Praha, ul. Křesomyslova</v>
      </c>
      <c r="G91" s="40"/>
      <c r="H91" s="40"/>
      <c r="I91" s="156" t="s">
        <v>23</v>
      </c>
      <c r="J91" s="79" t="str">
        <f>IF(J14="","",J14)</f>
        <v>26. 8. 2019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25</v>
      </c>
      <c r="D93" s="40"/>
      <c r="E93" s="40"/>
      <c r="F93" s="27" t="str">
        <f>E17</f>
        <v xml:space="preserve"> </v>
      </c>
      <c r="G93" s="40"/>
      <c r="H93" s="40"/>
      <c r="I93" s="156" t="s">
        <v>30</v>
      </c>
      <c r="J93" s="36" t="str">
        <f>E23</f>
        <v>Ing. Tomislav Kradijan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54.4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32</v>
      </c>
      <c r="J94" s="36" t="str">
        <f>E26</f>
        <v>Eltodo a.s., Novodvorská 1010/14, 142 00 Praha 4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97" t="s">
        <v>132</v>
      </c>
      <c r="D96" s="198"/>
      <c r="E96" s="198"/>
      <c r="F96" s="198"/>
      <c r="G96" s="198"/>
      <c r="H96" s="198"/>
      <c r="I96" s="199"/>
      <c r="J96" s="200" t="s">
        <v>133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201" t="s">
        <v>134</v>
      </c>
      <c r="D98" s="40"/>
      <c r="E98" s="40"/>
      <c r="F98" s="40"/>
      <c r="G98" s="40"/>
      <c r="H98" s="40"/>
      <c r="I98" s="154"/>
      <c r="J98" s="110">
        <f>J137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135</v>
      </c>
    </row>
    <row r="99" s="9" customFormat="1" ht="24.96" customHeight="1">
      <c r="A99" s="9"/>
      <c r="B99" s="202"/>
      <c r="C99" s="203"/>
      <c r="D99" s="204" t="s">
        <v>242</v>
      </c>
      <c r="E99" s="205"/>
      <c r="F99" s="205"/>
      <c r="G99" s="205"/>
      <c r="H99" s="205"/>
      <c r="I99" s="206"/>
      <c r="J99" s="207">
        <f>J138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209"/>
      <c r="C100" s="133"/>
      <c r="D100" s="210" t="s">
        <v>243</v>
      </c>
      <c r="E100" s="211"/>
      <c r="F100" s="211"/>
      <c r="G100" s="211"/>
      <c r="H100" s="211"/>
      <c r="I100" s="212"/>
      <c r="J100" s="213">
        <f>J139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209"/>
      <c r="C101" s="133"/>
      <c r="D101" s="210" t="s">
        <v>244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202"/>
      <c r="C102" s="203"/>
      <c r="D102" s="204" t="s">
        <v>899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209"/>
      <c r="C103" s="133"/>
      <c r="D103" s="210" t="s">
        <v>1470</v>
      </c>
      <c r="E103" s="211"/>
      <c r="F103" s="211"/>
      <c r="G103" s="211"/>
      <c r="H103" s="211"/>
      <c r="I103" s="212"/>
      <c r="J103" s="213">
        <f>J148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209"/>
      <c r="C104" s="133"/>
      <c r="D104" s="210" t="s">
        <v>1589</v>
      </c>
      <c r="E104" s="211"/>
      <c r="F104" s="211"/>
      <c r="G104" s="211"/>
      <c r="H104" s="211"/>
      <c r="I104" s="212"/>
      <c r="J104" s="213">
        <f>J156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202"/>
      <c r="C105" s="203"/>
      <c r="D105" s="204" t="s">
        <v>1383</v>
      </c>
      <c r="E105" s="205"/>
      <c r="F105" s="205"/>
      <c r="G105" s="205"/>
      <c r="H105" s="205"/>
      <c r="I105" s="206"/>
      <c r="J105" s="207">
        <f>J178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209"/>
      <c r="C106" s="133"/>
      <c r="D106" s="210" t="s">
        <v>1590</v>
      </c>
      <c r="E106" s="211"/>
      <c r="F106" s="211"/>
      <c r="G106" s="211"/>
      <c r="H106" s="211"/>
      <c r="I106" s="212"/>
      <c r="J106" s="213">
        <f>J179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209"/>
      <c r="C107" s="133"/>
      <c r="D107" s="210" t="s">
        <v>1384</v>
      </c>
      <c r="E107" s="211"/>
      <c r="F107" s="211"/>
      <c r="G107" s="211"/>
      <c r="H107" s="211"/>
      <c r="I107" s="212"/>
      <c r="J107" s="213">
        <f>J202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209"/>
      <c r="C108" s="133"/>
      <c r="D108" s="210" t="s">
        <v>1385</v>
      </c>
      <c r="E108" s="211"/>
      <c r="F108" s="211"/>
      <c r="G108" s="211"/>
      <c r="H108" s="211"/>
      <c r="I108" s="212"/>
      <c r="J108" s="213">
        <f>J287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202"/>
      <c r="C109" s="203"/>
      <c r="D109" s="204" t="s">
        <v>1591</v>
      </c>
      <c r="E109" s="205"/>
      <c r="F109" s="205"/>
      <c r="G109" s="205"/>
      <c r="H109" s="205"/>
      <c r="I109" s="206"/>
      <c r="J109" s="207">
        <f>J315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209"/>
      <c r="C110" s="133"/>
      <c r="D110" s="210" t="s">
        <v>1592</v>
      </c>
      <c r="E110" s="211"/>
      <c r="F110" s="211"/>
      <c r="G110" s="211"/>
      <c r="H110" s="211"/>
      <c r="I110" s="212"/>
      <c r="J110" s="213">
        <f>J316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202"/>
      <c r="C111" s="203"/>
      <c r="D111" s="204" t="s">
        <v>136</v>
      </c>
      <c r="E111" s="205"/>
      <c r="F111" s="205"/>
      <c r="G111" s="205"/>
      <c r="H111" s="205"/>
      <c r="I111" s="206"/>
      <c r="J111" s="207">
        <f>J319</f>
        <v>0</v>
      </c>
      <c r="K111" s="203"/>
      <c r="L111" s="20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10" customFormat="1" ht="19.92" customHeight="1">
      <c r="A112" s="10"/>
      <c r="B112" s="209"/>
      <c r="C112" s="133"/>
      <c r="D112" s="210" t="s">
        <v>137</v>
      </c>
      <c r="E112" s="211"/>
      <c r="F112" s="211"/>
      <c r="G112" s="211"/>
      <c r="H112" s="211"/>
      <c r="I112" s="212"/>
      <c r="J112" s="213">
        <f>J320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209"/>
      <c r="C113" s="133"/>
      <c r="D113" s="210" t="s">
        <v>140</v>
      </c>
      <c r="E113" s="211"/>
      <c r="F113" s="211"/>
      <c r="G113" s="211"/>
      <c r="H113" s="211"/>
      <c r="I113" s="212"/>
      <c r="J113" s="213">
        <f>J329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209"/>
      <c r="C114" s="133"/>
      <c r="D114" s="210" t="s">
        <v>1593</v>
      </c>
      <c r="E114" s="211"/>
      <c r="F114" s="211"/>
      <c r="G114" s="211"/>
      <c r="H114" s="211"/>
      <c r="I114" s="212"/>
      <c r="J114" s="213">
        <f>J331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209"/>
      <c r="C115" s="133"/>
      <c r="D115" s="210" t="s">
        <v>1594</v>
      </c>
      <c r="E115" s="211"/>
      <c r="F115" s="211"/>
      <c r="G115" s="211"/>
      <c r="H115" s="211"/>
      <c r="I115" s="212"/>
      <c r="J115" s="213">
        <f>J333</f>
        <v>0</v>
      </c>
      <c r="K115" s="133"/>
      <c r="L115" s="21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2" customFormat="1" ht="21.84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6.96" customHeight="1">
      <c r="A117" s="38"/>
      <c r="B117" s="66"/>
      <c r="C117" s="67"/>
      <c r="D117" s="67"/>
      <c r="E117" s="67"/>
      <c r="F117" s="67"/>
      <c r="G117" s="67"/>
      <c r="H117" s="67"/>
      <c r="I117" s="192"/>
      <c r="J117" s="67"/>
      <c r="K117" s="67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21" s="2" customFormat="1" ht="6.96" customHeight="1">
      <c r="A121" s="38"/>
      <c r="B121" s="68"/>
      <c r="C121" s="69"/>
      <c r="D121" s="69"/>
      <c r="E121" s="69"/>
      <c r="F121" s="69"/>
      <c r="G121" s="69"/>
      <c r="H121" s="69"/>
      <c r="I121" s="195"/>
      <c r="J121" s="69"/>
      <c r="K121" s="69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24.96" customHeight="1">
      <c r="A122" s="38"/>
      <c r="B122" s="39"/>
      <c r="C122" s="23" t="s">
        <v>142</v>
      </c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16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23.25" customHeight="1">
      <c r="A125" s="38"/>
      <c r="B125" s="39"/>
      <c r="C125" s="40"/>
      <c r="D125" s="40"/>
      <c r="E125" s="196" t="str">
        <f>E7</f>
        <v>Na Slupi, Jaromírova, Křesomyslova, Praha 4, č. akce 999066/3, úsek most ČD - Bělehradská, 3. etapa</v>
      </c>
      <c r="F125" s="32"/>
      <c r="G125" s="32"/>
      <c r="H125" s="32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1" customFormat="1" ht="12" customHeight="1">
      <c r="B126" s="21"/>
      <c r="C126" s="32" t="s">
        <v>128</v>
      </c>
      <c r="D126" s="22"/>
      <c r="E126" s="22"/>
      <c r="F126" s="22"/>
      <c r="G126" s="22"/>
      <c r="H126" s="22"/>
      <c r="I126" s="146"/>
      <c r="J126" s="22"/>
      <c r="K126" s="22"/>
      <c r="L126" s="20"/>
    </row>
    <row r="127" s="2" customFormat="1" ht="23.25" customHeight="1">
      <c r="A127" s="38"/>
      <c r="B127" s="39"/>
      <c r="C127" s="40"/>
      <c r="D127" s="40"/>
      <c r="E127" s="196" t="s">
        <v>1583</v>
      </c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130</v>
      </c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6.5" customHeight="1">
      <c r="A129" s="38"/>
      <c r="B129" s="39"/>
      <c r="C129" s="40"/>
      <c r="D129" s="40"/>
      <c r="E129" s="76" t="str">
        <f>E11</f>
        <v>SO 435 - Úprava SSZ 4.061 Sekaninova - přechod Křesomyslova</v>
      </c>
      <c r="F129" s="40"/>
      <c r="G129" s="40"/>
      <c r="H129" s="40"/>
      <c r="I129" s="154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6.96" customHeight="1">
      <c r="A130" s="38"/>
      <c r="B130" s="39"/>
      <c r="C130" s="40"/>
      <c r="D130" s="40"/>
      <c r="E130" s="40"/>
      <c r="F130" s="40"/>
      <c r="G130" s="40"/>
      <c r="H130" s="40"/>
      <c r="I130" s="154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2" customHeight="1">
      <c r="A131" s="38"/>
      <c r="B131" s="39"/>
      <c r="C131" s="32" t="s">
        <v>21</v>
      </c>
      <c r="D131" s="40"/>
      <c r="E131" s="40"/>
      <c r="F131" s="27" t="str">
        <f>F14</f>
        <v>Praha, ul. Křesomyslova</v>
      </c>
      <c r="G131" s="40"/>
      <c r="H131" s="40"/>
      <c r="I131" s="156" t="s">
        <v>23</v>
      </c>
      <c r="J131" s="79" t="str">
        <f>IF(J14="","",J14)</f>
        <v>26. 8. 2019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6.96" customHeight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2" customFormat="1" ht="25.65" customHeight="1">
      <c r="A133" s="38"/>
      <c r="B133" s="39"/>
      <c r="C133" s="32" t="s">
        <v>25</v>
      </c>
      <c r="D133" s="40"/>
      <c r="E133" s="40"/>
      <c r="F133" s="27" t="str">
        <f>E17</f>
        <v xml:space="preserve"> </v>
      </c>
      <c r="G133" s="40"/>
      <c r="H133" s="40"/>
      <c r="I133" s="156" t="s">
        <v>30</v>
      </c>
      <c r="J133" s="36" t="str">
        <f>E23</f>
        <v>Ing. Tomislav Kradijan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="2" customFormat="1" ht="54.45" customHeight="1">
      <c r="A134" s="38"/>
      <c r="B134" s="39"/>
      <c r="C134" s="32" t="s">
        <v>28</v>
      </c>
      <c r="D134" s="40"/>
      <c r="E134" s="40"/>
      <c r="F134" s="27" t="str">
        <f>IF(E20="","",E20)</f>
        <v>Vyplň údaj</v>
      </c>
      <c r="G134" s="40"/>
      <c r="H134" s="40"/>
      <c r="I134" s="156" t="s">
        <v>32</v>
      </c>
      <c r="J134" s="36" t="str">
        <f>E26</f>
        <v>Eltodo a.s., Novodvorská 1010/14, 142 00 Praha 4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="2" customFormat="1" ht="10.32" customHeight="1">
      <c r="A135" s="38"/>
      <c r="B135" s="39"/>
      <c r="C135" s="40"/>
      <c r="D135" s="40"/>
      <c r="E135" s="40"/>
      <c r="F135" s="40"/>
      <c r="G135" s="40"/>
      <c r="H135" s="40"/>
      <c r="I135" s="154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="11" customFormat="1" ht="29.28" customHeight="1">
      <c r="A136" s="215"/>
      <c r="B136" s="216"/>
      <c r="C136" s="217" t="s">
        <v>143</v>
      </c>
      <c r="D136" s="218" t="s">
        <v>59</v>
      </c>
      <c r="E136" s="218" t="s">
        <v>55</v>
      </c>
      <c r="F136" s="218" t="s">
        <v>56</v>
      </c>
      <c r="G136" s="218" t="s">
        <v>144</v>
      </c>
      <c r="H136" s="218" t="s">
        <v>145</v>
      </c>
      <c r="I136" s="219" t="s">
        <v>146</v>
      </c>
      <c r="J136" s="218" t="s">
        <v>133</v>
      </c>
      <c r="K136" s="220" t="s">
        <v>147</v>
      </c>
      <c r="L136" s="221"/>
      <c r="M136" s="100" t="s">
        <v>1</v>
      </c>
      <c r="N136" s="101" t="s">
        <v>38</v>
      </c>
      <c r="O136" s="101" t="s">
        <v>148</v>
      </c>
      <c r="P136" s="101" t="s">
        <v>149</v>
      </c>
      <c r="Q136" s="101" t="s">
        <v>150</v>
      </c>
      <c r="R136" s="101" t="s">
        <v>151</v>
      </c>
      <c r="S136" s="101" t="s">
        <v>152</v>
      </c>
      <c r="T136" s="102" t="s">
        <v>153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</row>
    <row r="137" s="2" customFormat="1" ht="22.8" customHeight="1">
      <c r="A137" s="38"/>
      <c r="B137" s="39"/>
      <c r="C137" s="107" t="s">
        <v>154</v>
      </c>
      <c r="D137" s="40"/>
      <c r="E137" s="40"/>
      <c r="F137" s="40"/>
      <c r="G137" s="40"/>
      <c r="H137" s="40"/>
      <c r="I137" s="154"/>
      <c r="J137" s="222">
        <f>BK137</f>
        <v>0</v>
      </c>
      <c r="K137" s="40"/>
      <c r="L137" s="44"/>
      <c r="M137" s="103"/>
      <c r="N137" s="223"/>
      <c r="O137" s="104"/>
      <c r="P137" s="224">
        <f>P138+P147+P178+P315+P319</f>
        <v>0</v>
      </c>
      <c r="Q137" s="104"/>
      <c r="R137" s="224">
        <f>R138+R147+R178+R315+R319</f>
        <v>21.472272680000003</v>
      </c>
      <c r="S137" s="104"/>
      <c r="T137" s="225">
        <f>T138+T147+T178+T315+T319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73</v>
      </c>
      <c r="AU137" s="17" t="s">
        <v>135</v>
      </c>
      <c r="BK137" s="226">
        <f>BK138+BK147+BK178+BK315+BK319</f>
        <v>0</v>
      </c>
    </row>
    <row r="138" s="12" customFormat="1" ht="25.92" customHeight="1">
      <c r="A138" s="12"/>
      <c r="B138" s="227"/>
      <c r="C138" s="228"/>
      <c r="D138" s="229" t="s">
        <v>73</v>
      </c>
      <c r="E138" s="230" t="s">
        <v>250</v>
      </c>
      <c r="F138" s="230" t="s">
        <v>251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P139+P145</f>
        <v>0</v>
      </c>
      <c r="Q138" s="235"/>
      <c r="R138" s="236">
        <f>R139+R145</f>
        <v>3.0347020799999997</v>
      </c>
      <c r="S138" s="235"/>
      <c r="T138" s="237">
        <f>T139+T145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81</v>
      </c>
      <c r="AT138" s="239" t="s">
        <v>73</v>
      </c>
      <c r="AU138" s="239" t="s">
        <v>74</v>
      </c>
      <c r="AY138" s="238" t="s">
        <v>158</v>
      </c>
      <c r="BK138" s="240">
        <f>BK139+BK145</f>
        <v>0</v>
      </c>
    </row>
    <row r="139" s="12" customFormat="1" ht="22.8" customHeight="1">
      <c r="A139" s="12"/>
      <c r="B139" s="227"/>
      <c r="C139" s="228"/>
      <c r="D139" s="229" t="s">
        <v>73</v>
      </c>
      <c r="E139" s="241" t="s">
        <v>81</v>
      </c>
      <c r="F139" s="241" t="s">
        <v>256</v>
      </c>
      <c r="G139" s="228"/>
      <c r="H139" s="228"/>
      <c r="I139" s="231"/>
      <c r="J139" s="242">
        <f>BK139</f>
        <v>0</v>
      </c>
      <c r="K139" s="228"/>
      <c r="L139" s="233"/>
      <c r="M139" s="234"/>
      <c r="N139" s="235"/>
      <c r="O139" s="235"/>
      <c r="P139" s="236">
        <f>SUM(P140:P144)</f>
        <v>0</v>
      </c>
      <c r="Q139" s="235"/>
      <c r="R139" s="236">
        <f>SUM(R140:R144)</f>
        <v>0</v>
      </c>
      <c r="S139" s="235"/>
      <c r="T139" s="237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38" t="s">
        <v>81</v>
      </c>
      <c r="AT139" s="239" t="s">
        <v>73</v>
      </c>
      <c r="AU139" s="239" t="s">
        <v>81</v>
      </c>
      <c r="AY139" s="238" t="s">
        <v>158</v>
      </c>
      <c r="BK139" s="240">
        <f>SUM(BK140:BK144)</f>
        <v>0</v>
      </c>
    </row>
    <row r="140" s="2" customFormat="1" ht="21.75" customHeight="1">
      <c r="A140" s="38"/>
      <c r="B140" s="39"/>
      <c r="C140" s="243" t="s">
        <v>81</v>
      </c>
      <c r="D140" s="243" t="s">
        <v>161</v>
      </c>
      <c r="E140" s="244" t="s">
        <v>1595</v>
      </c>
      <c r="F140" s="245" t="s">
        <v>1596</v>
      </c>
      <c r="G140" s="246" t="s">
        <v>294</v>
      </c>
      <c r="H140" s="247">
        <v>9.1519999999999992</v>
      </c>
      <c r="I140" s="248"/>
      <c r="J140" s="249">
        <f>ROUND(I140*H140,2)</f>
        <v>0</v>
      </c>
      <c r="K140" s="245" t="s">
        <v>260</v>
      </c>
      <c r="L140" s="44"/>
      <c r="M140" s="250" t="s">
        <v>1</v>
      </c>
      <c r="N140" s="251" t="s">
        <v>39</v>
      </c>
      <c r="O140" s="91"/>
      <c r="P140" s="252">
        <f>O140*H140</f>
        <v>0</v>
      </c>
      <c r="Q140" s="252">
        <v>0</v>
      </c>
      <c r="R140" s="252">
        <f>Q140*H140</f>
        <v>0</v>
      </c>
      <c r="S140" s="252">
        <v>0</v>
      </c>
      <c r="T140" s="25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4" t="s">
        <v>170</v>
      </c>
      <c r="AT140" s="254" t="s">
        <v>161</v>
      </c>
      <c r="AU140" s="254" t="s">
        <v>83</v>
      </c>
      <c r="AY140" s="17" t="s">
        <v>158</v>
      </c>
      <c r="BE140" s="255">
        <f>IF(N140="základní",J140,0)</f>
        <v>0</v>
      </c>
      <c r="BF140" s="255">
        <f>IF(N140="snížená",J140,0)</f>
        <v>0</v>
      </c>
      <c r="BG140" s="255">
        <f>IF(N140="zákl. přenesená",J140,0)</f>
        <v>0</v>
      </c>
      <c r="BH140" s="255">
        <f>IF(N140="sníž. přenesená",J140,0)</f>
        <v>0</v>
      </c>
      <c r="BI140" s="255">
        <f>IF(N140="nulová",J140,0)</f>
        <v>0</v>
      </c>
      <c r="BJ140" s="17" t="s">
        <v>81</v>
      </c>
      <c r="BK140" s="255">
        <f>ROUND(I140*H140,2)</f>
        <v>0</v>
      </c>
      <c r="BL140" s="17" t="s">
        <v>170</v>
      </c>
      <c r="BM140" s="254" t="s">
        <v>1597</v>
      </c>
    </row>
    <row r="141" s="2" customFormat="1" ht="21.75" customHeight="1">
      <c r="A141" s="38"/>
      <c r="B141" s="39"/>
      <c r="C141" s="243" t="s">
        <v>83</v>
      </c>
      <c r="D141" s="243" t="s">
        <v>161</v>
      </c>
      <c r="E141" s="244" t="s">
        <v>1598</v>
      </c>
      <c r="F141" s="245" t="s">
        <v>1599</v>
      </c>
      <c r="G141" s="246" t="s">
        <v>294</v>
      </c>
      <c r="H141" s="247">
        <v>1.1519999999999999</v>
      </c>
      <c r="I141" s="248"/>
      <c r="J141" s="249">
        <f>ROUND(I141*H141,2)</f>
        <v>0</v>
      </c>
      <c r="K141" s="245" t="s">
        <v>260</v>
      </c>
      <c r="L141" s="44"/>
      <c r="M141" s="250" t="s">
        <v>1</v>
      </c>
      <c r="N141" s="251" t="s">
        <v>39</v>
      </c>
      <c r="O141" s="91"/>
      <c r="P141" s="252">
        <f>O141*H141</f>
        <v>0</v>
      </c>
      <c r="Q141" s="252">
        <v>0</v>
      </c>
      <c r="R141" s="252">
        <f>Q141*H141</f>
        <v>0</v>
      </c>
      <c r="S141" s="252">
        <v>0</v>
      </c>
      <c r="T141" s="25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4" t="s">
        <v>170</v>
      </c>
      <c r="AT141" s="254" t="s">
        <v>161</v>
      </c>
      <c r="AU141" s="254" t="s">
        <v>83</v>
      </c>
      <c r="AY141" s="17" t="s">
        <v>158</v>
      </c>
      <c r="BE141" s="255">
        <f>IF(N141="základní",J141,0)</f>
        <v>0</v>
      </c>
      <c r="BF141" s="255">
        <f>IF(N141="snížená",J141,0)</f>
        <v>0</v>
      </c>
      <c r="BG141" s="255">
        <f>IF(N141="zákl. přenesená",J141,0)</f>
        <v>0</v>
      </c>
      <c r="BH141" s="255">
        <f>IF(N141="sníž. přenesená",J141,0)</f>
        <v>0</v>
      </c>
      <c r="BI141" s="255">
        <f>IF(N141="nulová",J141,0)</f>
        <v>0</v>
      </c>
      <c r="BJ141" s="17" t="s">
        <v>81</v>
      </c>
      <c r="BK141" s="255">
        <f>ROUND(I141*H141,2)</f>
        <v>0</v>
      </c>
      <c r="BL141" s="17" t="s">
        <v>170</v>
      </c>
      <c r="BM141" s="254" t="s">
        <v>1600</v>
      </c>
    </row>
    <row r="142" s="2" customFormat="1" ht="21.75" customHeight="1">
      <c r="A142" s="38"/>
      <c r="B142" s="39"/>
      <c r="C142" s="243" t="s">
        <v>177</v>
      </c>
      <c r="D142" s="243" t="s">
        <v>161</v>
      </c>
      <c r="E142" s="244" t="s">
        <v>1158</v>
      </c>
      <c r="F142" s="245" t="s">
        <v>1159</v>
      </c>
      <c r="G142" s="246" t="s">
        <v>294</v>
      </c>
      <c r="H142" s="247">
        <v>9.1519999999999992</v>
      </c>
      <c r="I142" s="248"/>
      <c r="J142" s="249">
        <f>ROUND(I142*H142,2)</f>
        <v>0</v>
      </c>
      <c r="K142" s="245" t="s">
        <v>260</v>
      </c>
      <c r="L142" s="44"/>
      <c r="M142" s="250" t="s">
        <v>1</v>
      </c>
      <c r="N142" s="251" t="s">
        <v>39</v>
      </c>
      <c r="O142" s="91"/>
      <c r="P142" s="252">
        <f>O142*H142</f>
        <v>0</v>
      </c>
      <c r="Q142" s="252">
        <v>0</v>
      </c>
      <c r="R142" s="252">
        <f>Q142*H142</f>
        <v>0</v>
      </c>
      <c r="S142" s="252">
        <v>0</v>
      </c>
      <c r="T142" s="25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4" t="s">
        <v>170</v>
      </c>
      <c r="AT142" s="254" t="s">
        <v>161</v>
      </c>
      <c r="AU142" s="254" t="s">
        <v>83</v>
      </c>
      <c r="AY142" s="17" t="s">
        <v>158</v>
      </c>
      <c r="BE142" s="255">
        <f>IF(N142="základní",J142,0)</f>
        <v>0</v>
      </c>
      <c r="BF142" s="255">
        <f>IF(N142="snížená",J142,0)</f>
        <v>0</v>
      </c>
      <c r="BG142" s="255">
        <f>IF(N142="zákl. přenesená",J142,0)</f>
        <v>0</v>
      </c>
      <c r="BH142" s="255">
        <f>IF(N142="sníž. přenesená",J142,0)</f>
        <v>0</v>
      </c>
      <c r="BI142" s="255">
        <f>IF(N142="nulová",J142,0)</f>
        <v>0</v>
      </c>
      <c r="BJ142" s="17" t="s">
        <v>81</v>
      </c>
      <c r="BK142" s="255">
        <f>ROUND(I142*H142,2)</f>
        <v>0</v>
      </c>
      <c r="BL142" s="17" t="s">
        <v>170</v>
      </c>
      <c r="BM142" s="254" t="s">
        <v>1601</v>
      </c>
    </row>
    <row r="143" s="2" customFormat="1" ht="21.75" customHeight="1">
      <c r="A143" s="38"/>
      <c r="B143" s="39"/>
      <c r="C143" s="243" t="s">
        <v>170</v>
      </c>
      <c r="D143" s="243" t="s">
        <v>161</v>
      </c>
      <c r="E143" s="244" t="s">
        <v>1163</v>
      </c>
      <c r="F143" s="245" t="s">
        <v>1164</v>
      </c>
      <c r="G143" s="246" t="s">
        <v>294</v>
      </c>
      <c r="H143" s="247">
        <v>9.1519999999999992</v>
      </c>
      <c r="I143" s="248"/>
      <c r="J143" s="249">
        <f>ROUND(I143*H143,2)</f>
        <v>0</v>
      </c>
      <c r="K143" s="245" t="s">
        <v>260</v>
      </c>
      <c r="L143" s="44"/>
      <c r="M143" s="250" t="s">
        <v>1</v>
      </c>
      <c r="N143" s="251" t="s">
        <v>39</v>
      </c>
      <c r="O143" s="91"/>
      <c r="P143" s="252">
        <f>O143*H143</f>
        <v>0</v>
      </c>
      <c r="Q143" s="252">
        <v>0</v>
      </c>
      <c r="R143" s="252">
        <f>Q143*H143</f>
        <v>0</v>
      </c>
      <c r="S143" s="252">
        <v>0</v>
      </c>
      <c r="T143" s="25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4" t="s">
        <v>170</v>
      </c>
      <c r="AT143" s="254" t="s">
        <v>161</v>
      </c>
      <c r="AU143" s="254" t="s">
        <v>83</v>
      </c>
      <c r="AY143" s="17" t="s">
        <v>158</v>
      </c>
      <c r="BE143" s="255">
        <f>IF(N143="základní",J143,0)</f>
        <v>0</v>
      </c>
      <c r="BF143" s="255">
        <f>IF(N143="snížená",J143,0)</f>
        <v>0</v>
      </c>
      <c r="BG143" s="255">
        <f>IF(N143="zákl. přenesená",J143,0)</f>
        <v>0</v>
      </c>
      <c r="BH143" s="255">
        <f>IF(N143="sníž. přenesená",J143,0)</f>
        <v>0</v>
      </c>
      <c r="BI143" s="255">
        <f>IF(N143="nulová",J143,0)</f>
        <v>0</v>
      </c>
      <c r="BJ143" s="17" t="s">
        <v>81</v>
      </c>
      <c r="BK143" s="255">
        <f>ROUND(I143*H143,2)</f>
        <v>0</v>
      </c>
      <c r="BL143" s="17" t="s">
        <v>170</v>
      </c>
      <c r="BM143" s="254" t="s">
        <v>1602</v>
      </c>
    </row>
    <row r="144" s="2" customFormat="1" ht="21.75" customHeight="1">
      <c r="A144" s="38"/>
      <c r="B144" s="39"/>
      <c r="C144" s="243" t="s">
        <v>157</v>
      </c>
      <c r="D144" s="243" t="s">
        <v>161</v>
      </c>
      <c r="E144" s="244" t="s">
        <v>1603</v>
      </c>
      <c r="F144" s="245" t="s">
        <v>1604</v>
      </c>
      <c r="G144" s="246" t="s">
        <v>294</v>
      </c>
      <c r="H144" s="247">
        <v>9.1519999999999992</v>
      </c>
      <c r="I144" s="248"/>
      <c r="J144" s="249">
        <f>ROUND(I144*H144,2)</f>
        <v>0</v>
      </c>
      <c r="K144" s="245" t="s">
        <v>260</v>
      </c>
      <c r="L144" s="44"/>
      <c r="M144" s="250" t="s">
        <v>1</v>
      </c>
      <c r="N144" s="251" t="s">
        <v>39</v>
      </c>
      <c r="O144" s="91"/>
      <c r="P144" s="252">
        <f>O144*H144</f>
        <v>0</v>
      </c>
      <c r="Q144" s="252">
        <v>0</v>
      </c>
      <c r="R144" s="252">
        <f>Q144*H144</f>
        <v>0</v>
      </c>
      <c r="S144" s="252">
        <v>0</v>
      </c>
      <c r="T144" s="25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4" t="s">
        <v>170</v>
      </c>
      <c r="AT144" s="254" t="s">
        <v>161</v>
      </c>
      <c r="AU144" s="254" t="s">
        <v>83</v>
      </c>
      <c r="AY144" s="17" t="s">
        <v>158</v>
      </c>
      <c r="BE144" s="255">
        <f>IF(N144="základní",J144,0)</f>
        <v>0</v>
      </c>
      <c r="BF144" s="255">
        <f>IF(N144="snížená",J144,0)</f>
        <v>0</v>
      </c>
      <c r="BG144" s="255">
        <f>IF(N144="zákl. přenesená",J144,0)</f>
        <v>0</v>
      </c>
      <c r="BH144" s="255">
        <f>IF(N144="sníž. přenesená",J144,0)</f>
        <v>0</v>
      </c>
      <c r="BI144" s="255">
        <f>IF(N144="nulová",J144,0)</f>
        <v>0</v>
      </c>
      <c r="BJ144" s="17" t="s">
        <v>81</v>
      </c>
      <c r="BK144" s="255">
        <f>ROUND(I144*H144,2)</f>
        <v>0</v>
      </c>
      <c r="BL144" s="17" t="s">
        <v>170</v>
      </c>
      <c r="BM144" s="254" t="s">
        <v>1605</v>
      </c>
    </row>
    <row r="145" s="12" customFormat="1" ht="22.8" customHeight="1">
      <c r="A145" s="12"/>
      <c r="B145" s="227"/>
      <c r="C145" s="228"/>
      <c r="D145" s="229" t="s">
        <v>73</v>
      </c>
      <c r="E145" s="241" t="s">
        <v>83</v>
      </c>
      <c r="F145" s="241" t="s">
        <v>413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P146</f>
        <v>0</v>
      </c>
      <c r="Q145" s="235"/>
      <c r="R145" s="236">
        <f>R146</f>
        <v>3.0347020799999997</v>
      </c>
      <c r="S145" s="235"/>
      <c r="T145" s="237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81</v>
      </c>
      <c r="AT145" s="239" t="s">
        <v>73</v>
      </c>
      <c r="AU145" s="239" t="s">
        <v>81</v>
      </c>
      <c r="AY145" s="238" t="s">
        <v>158</v>
      </c>
      <c r="BK145" s="240">
        <f>BK146</f>
        <v>0</v>
      </c>
    </row>
    <row r="146" s="2" customFormat="1" ht="21.75" customHeight="1">
      <c r="A146" s="38"/>
      <c r="B146" s="39"/>
      <c r="C146" s="243" t="s">
        <v>182</v>
      </c>
      <c r="D146" s="243" t="s">
        <v>161</v>
      </c>
      <c r="E146" s="244" t="s">
        <v>1606</v>
      </c>
      <c r="F146" s="245" t="s">
        <v>1607</v>
      </c>
      <c r="G146" s="246" t="s">
        <v>294</v>
      </c>
      <c r="H146" s="247">
        <v>1.1519999999999999</v>
      </c>
      <c r="I146" s="248"/>
      <c r="J146" s="249">
        <f>ROUND(I146*H146,2)</f>
        <v>0</v>
      </c>
      <c r="K146" s="245" t="s">
        <v>260</v>
      </c>
      <c r="L146" s="44"/>
      <c r="M146" s="250" t="s">
        <v>1</v>
      </c>
      <c r="N146" s="251" t="s">
        <v>39</v>
      </c>
      <c r="O146" s="91"/>
      <c r="P146" s="252">
        <f>O146*H146</f>
        <v>0</v>
      </c>
      <c r="Q146" s="252">
        <v>2.63429</v>
      </c>
      <c r="R146" s="252">
        <f>Q146*H146</f>
        <v>3.0347020799999997</v>
      </c>
      <c r="S146" s="252">
        <v>0</v>
      </c>
      <c r="T146" s="25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4" t="s">
        <v>170</v>
      </c>
      <c r="AT146" s="254" t="s">
        <v>161</v>
      </c>
      <c r="AU146" s="254" t="s">
        <v>83</v>
      </c>
      <c r="AY146" s="17" t="s">
        <v>158</v>
      </c>
      <c r="BE146" s="255">
        <f>IF(N146="základní",J146,0)</f>
        <v>0</v>
      </c>
      <c r="BF146" s="255">
        <f>IF(N146="snížená",J146,0)</f>
        <v>0</v>
      </c>
      <c r="BG146" s="255">
        <f>IF(N146="zákl. přenesená",J146,0)</f>
        <v>0</v>
      </c>
      <c r="BH146" s="255">
        <f>IF(N146="sníž. přenesená",J146,0)</f>
        <v>0</v>
      </c>
      <c r="BI146" s="255">
        <f>IF(N146="nulová",J146,0)</f>
        <v>0</v>
      </c>
      <c r="BJ146" s="17" t="s">
        <v>81</v>
      </c>
      <c r="BK146" s="255">
        <f>ROUND(I146*H146,2)</f>
        <v>0</v>
      </c>
      <c r="BL146" s="17" t="s">
        <v>170</v>
      </c>
      <c r="BM146" s="254" t="s">
        <v>1608</v>
      </c>
    </row>
    <row r="147" s="12" customFormat="1" ht="25.92" customHeight="1">
      <c r="A147" s="12"/>
      <c r="B147" s="227"/>
      <c r="C147" s="228"/>
      <c r="D147" s="229" t="s">
        <v>73</v>
      </c>
      <c r="E147" s="230" t="s">
        <v>1102</v>
      </c>
      <c r="F147" s="230" t="s">
        <v>1103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f>P148+P156</f>
        <v>0</v>
      </c>
      <c r="Q147" s="235"/>
      <c r="R147" s="236">
        <f>R148+R156</f>
        <v>0.312135</v>
      </c>
      <c r="S147" s="235"/>
      <c r="T147" s="237">
        <f>T148+T156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83</v>
      </c>
      <c r="AT147" s="239" t="s">
        <v>73</v>
      </c>
      <c r="AU147" s="239" t="s">
        <v>74</v>
      </c>
      <c r="AY147" s="238" t="s">
        <v>158</v>
      </c>
      <c r="BK147" s="240">
        <f>BK148+BK156</f>
        <v>0</v>
      </c>
    </row>
    <row r="148" s="12" customFormat="1" ht="22.8" customHeight="1">
      <c r="A148" s="12"/>
      <c r="B148" s="227"/>
      <c r="C148" s="228"/>
      <c r="D148" s="229" t="s">
        <v>73</v>
      </c>
      <c r="E148" s="241" t="s">
        <v>1474</v>
      </c>
      <c r="F148" s="241" t="s">
        <v>1475</v>
      </c>
      <c r="G148" s="228"/>
      <c r="H148" s="228"/>
      <c r="I148" s="231"/>
      <c r="J148" s="242">
        <f>BK148</f>
        <v>0</v>
      </c>
      <c r="K148" s="228"/>
      <c r="L148" s="233"/>
      <c r="M148" s="234"/>
      <c r="N148" s="235"/>
      <c r="O148" s="235"/>
      <c r="P148" s="236">
        <f>SUM(P149:P155)</f>
        <v>0</v>
      </c>
      <c r="Q148" s="235"/>
      <c r="R148" s="236">
        <f>SUM(R149:R155)</f>
        <v>0.0027000000000000001</v>
      </c>
      <c r="S148" s="235"/>
      <c r="T148" s="237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73</v>
      </c>
      <c r="AU148" s="239" t="s">
        <v>81</v>
      </c>
      <c r="AY148" s="238" t="s">
        <v>158</v>
      </c>
      <c r="BK148" s="240">
        <f>SUM(BK149:BK155)</f>
        <v>0</v>
      </c>
    </row>
    <row r="149" s="2" customFormat="1" ht="21.75" customHeight="1">
      <c r="A149" s="38"/>
      <c r="B149" s="39"/>
      <c r="C149" s="243" t="s">
        <v>186</v>
      </c>
      <c r="D149" s="243" t="s">
        <v>161</v>
      </c>
      <c r="E149" s="244" t="s">
        <v>1609</v>
      </c>
      <c r="F149" s="245" t="s">
        <v>1610</v>
      </c>
      <c r="G149" s="246" t="s">
        <v>237</v>
      </c>
      <c r="H149" s="247">
        <v>21</v>
      </c>
      <c r="I149" s="248"/>
      <c r="J149" s="249">
        <f>ROUND(I149*H149,2)</f>
        <v>0</v>
      </c>
      <c r="K149" s="245" t="s">
        <v>260</v>
      </c>
      <c r="L149" s="44"/>
      <c r="M149" s="250" t="s">
        <v>1</v>
      </c>
      <c r="N149" s="251" t="s">
        <v>39</v>
      </c>
      <c r="O149" s="91"/>
      <c r="P149" s="252">
        <f>O149*H149</f>
        <v>0</v>
      </c>
      <c r="Q149" s="252">
        <v>0</v>
      </c>
      <c r="R149" s="252">
        <f>Q149*H149</f>
        <v>0</v>
      </c>
      <c r="S149" s="252">
        <v>0</v>
      </c>
      <c r="T149" s="25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4" t="s">
        <v>234</v>
      </c>
      <c r="AT149" s="254" t="s">
        <v>161</v>
      </c>
      <c r="AU149" s="254" t="s">
        <v>83</v>
      </c>
      <c r="AY149" s="17" t="s">
        <v>158</v>
      </c>
      <c r="BE149" s="255">
        <f>IF(N149="základní",J149,0)</f>
        <v>0</v>
      </c>
      <c r="BF149" s="255">
        <f>IF(N149="snížená",J149,0)</f>
        <v>0</v>
      </c>
      <c r="BG149" s="255">
        <f>IF(N149="zákl. přenesená",J149,0)</f>
        <v>0</v>
      </c>
      <c r="BH149" s="255">
        <f>IF(N149="sníž. přenesená",J149,0)</f>
        <v>0</v>
      </c>
      <c r="BI149" s="255">
        <f>IF(N149="nulová",J149,0)</f>
        <v>0</v>
      </c>
      <c r="BJ149" s="17" t="s">
        <v>81</v>
      </c>
      <c r="BK149" s="255">
        <f>ROUND(I149*H149,2)</f>
        <v>0</v>
      </c>
      <c r="BL149" s="17" t="s">
        <v>234</v>
      </c>
      <c r="BM149" s="254" t="s">
        <v>1611</v>
      </c>
    </row>
    <row r="150" s="2" customFormat="1" ht="16.5" customHeight="1">
      <c r="A150" s="38"/>
      <c r="B150" s="39"/>
      <c r="C150" s="294" t="s">
        <v>190</v>
      </c>
      <c r="D150" s="294" t="s">
        <v>384</v>
      </c>
      <c r="E150" s="295" t="s">
        <v>1437</v>
      </c>
      <c r="F150" s="296" t="s">
        <v>1612</v>
      </c>
      <c r="G150" s="297" t="s">
        <v>254</v>
      </c>
      <c r="H150" s="298">
        <v>41</v>
      </c>
      <c r="I150" s="299"/>
      <c r="J150" s="300">
        <f>ROUND(I150*H150,2)</f>
        <v>0</v>
      </c>
      <c r="K150" s="296" t="s">
        <v>1</v>
      </c>
      <c r="L150" s="301"/>
      <c r="M150" s="302" t="s">
        <v>1</v>
      </c>
      <c r="N150" s="303" t="s">
        <v>39</v>
      </c>
      <c r="O150" s="91"/>
      <c r="P150" s="252">
        <f>O150*H150</f>
        <v>0</v>
      </c>
      <c r="Q150" s="252">
        <v>0</v>
      </c>
      <c r="R150" s="252">
        <f>Q150*H150</f>
        <v>0</v>
      </c>
      <c r="S150" s="252">
        <v>0</v>
      </c>
      <c r="T150" s="25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4" t="s">
        <v>390</v>
      </c>
      <c r="AT150" s="254" t="s">
        <v>384</v>
      </c>
      <c r="AU150" s="254" t="s">
        <v>83</v>
      </c>
      <c r="AY150" s="17" t="s">
        <v>158</v>
      </c>
      <c r="BE150" s="255">
        <f>IF(N150="základní",J150,0)</f>
        <v>0</v>
      </c>
      <c r="BF150" s="255">
        <f>IF(N150="snížená",J150,0)</f>
        <v>0</v>
      </c>
      <c r="BG150" s="255">
        <f>IF(N150="zákl. přenesená",J150,0)</f>
        <v>0</v>
      </c>
      <c r="BH150" s="255">
        <f>IF(N150="sníž. přenesená",J150,0)</f>
        <v>0</v>
      </c>
      <c r="BI150" s="255">
        <f>IF(N150="nulová",J150,0)</f>
        <v>0</v>
      </c>
      <c r="BJ150" s="17" t="s">
        <v>81</v>
      </c>
      <c r="BK150" s="255">
        <f>ROUND(I150*H150,2)</f>
        <v>0</v>
      </c>
      <c r="BL150" s="17" t="s">
        <v>234</v>
      </c>
      <c r="BM150" s="254" t="s">
        <v>1613</v>
      </c>
    </row>
    <row r="151" s="2" customFormat="1" ht="16.5" customHeight="1">
      <c r="A151" s="38"/>
      <c r="B151" s="39"/>
      <c r="C151" s="294" t="s">
        <v>195</v>
      </c>
      <c r="D151" s="294" t="s">
        <v>384</v>
      </c>
      <c r="E151" s="295" t="s">
        <v>1443</v>
      </c>
      <c r="F151" s="296" t="s">
        <v>1614</v>
      </c>
      <c r="G151" s="297" t="s">
        <v>280</v>
      </c>
      <c r="H151" s="298">
        <v>21</v>
      </c>
      <c r="I151" s="299"/>
      <c r="J151" s="300">
        <f>ROUND(I151*H151,2)</f>
        <v>0</v>
      </c>
      <c r="K151" s="296" t="s">
        <v>1</v>
      </c>
      <c r="L151" s="301"/>
      <c r="M151" s="302" t="s">
        <v>1</v>
      </c>
      <c r="N151" s="303" t="s">
        <v>39</v>
      </c>
      <c r="O151" s="91"/>
      <c r="P151" s="252">
        <f>O151*H151</f>
        <v>0</v>
      </c>
      <c r="Q151" s="252">
        <v>0</v>
      </c>
      <c r="R151" s="252">
        <f>Q151*H151</f>
        <v>0</v>
      </c>
      <c r="S151" s="252">
        <v>0</v>
      </c>
      <c r="T151" s="25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4" t="s">
        <v>390</v>
      </c>
      <c r="AT151" s="254" t="s">
        <v>384</v>
      </c>
      <c r="AU151" s="254" t="s">
        <v>83</v>
      </c>
      <c r="AY151" s="17" t="s">
        <v>158</v>
      </c>
      <c r="BE151" s="255">
        <f>IF(N151="základní",J151,0)</f>
        <v>0</v>
      </c>
      <c r="BF151" s="255">
        <f>IF(N151="snížená",J151,0)</f>
        <v>0</v>
      </c>
      <c r="BG151" s="255">
        <f>IF(N151="zákl. přenesená",J151,0)</f>
        <v>0</v>
      </c>
      <c r="BH151" s="255">
        <f>IF(N151="sníž. přenesená",J151,0)</f>
        <v>0</v>
      </c>
      <c r="BI151" s="255">
        <f>IF(N151="nulová",J151,0)</f>
        <v>0</v>
      </c>
      <c r="BJ151" s="17" t="s">
        <v>81</v>
      </c>
      <c r="BK151" s="255">
        <f>ROUND(I151*H151,2)</f>
        <v>0</v>
      </c>
      <c r="BL151" s="17" t="s">
        <v>234</v>
      </c>
      <c r="BM151" s="254" t="s">
        <v>1615</v>
      </c>
    </row>
    <row r="152" s="2" customFormat="1" ht="16.5" customHeight="1">
      <c r="A152" s="38"/>
      <c r="B152" s="39"/>
      <c r="C152" s="243" t="s">
        <v>201</v>
      </c>
      <c r="D152" s="243" t="s">
        <v>161</v>
      </c>
      <c r="E152" s="244" t="s">
        <v>1616</v>
      </c>
      <c r="F152" s="245" t="s">
        <v>1617</v>
      </c>
      <c r="G152" s="246" t="s">
        <v>237</v>
      </c>
      <c r="H152" s="247">
        <v>5</v>
      </c>
      <c r="I152" s="248"/>
      <c r="J152" s="249">
        <f>ROUND(I152*H152,2)</f>
        <v>0</v>
      </c>
      <c r="K152" s="245" t="s">
        <v>260</v>
      </c>
      <c r="L152" s="44"/>
      <c r="M152" s="250" t="s">
        <v>1</v>
      </c>
      <c r="N152" s="251" t="s">
        <v>39</v>
      </c>
      <c r="O152" s="91"/>
      <c r="P152" s="252">
        <f>O152*H152</f>
        <v>0</v>
      </c>
      <c r="Q152" s="252">
        <v>0</v>
      </c>
      <c r="R152" s="252">
        <f>Q152*H152</f>
        <v>0</v>
      </c>
      <c r="S152" s="252">
        <v>0</v>
      </c>
      <c r="T152" s="25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4" t="s">
        <v>234</v>
      </c>
      <c r="AT152" s="254" t="s">
        <v>161</v>
      </c>
      <c r="AU152" s="254" t="s">
        <v>83</v>
      </c>
      <c r="AY152" s="17" t="s">
        <v>158</v>
      </c>
      <c r="BE152" s="255">
        <f>IF(N152="základní",J152,0)</f>
        <v>0</v>
      </c>
      <c r="BF152" s="255">
        <f>IF(N152="snížená",J152,0)</f>
        <v>0</v>
      </c>
      <c r="BG152" s="255">
        <f>IF(N152="zákl. přenesená",J152,0)</f>
        <v>0</v>
      </c>
      <c r="BH152" s="255">
        <f>IF(N152="sníž. přenesená",J152,0)</f>
        <v>0</v>
      </c>
      <c r="BI152" s="255">
        <f>IF(N152="nulová",J152,0)</f>
        <v>0</v>
      </c>
      <c r="BJ152" s="17" t="s">
        <v>81</v>
      </c>
      <c r="BK152" s="255">
        <f>ROUND(I152*H152,2)</f>
        <v>0</v>
      </c>
      <c r="BL152" s="17" t="s">
        <v>234</v>
      </c>
      <c r="BM152" s="254" t="s">
        <v>1618</v>
      </c>
    </row>
    <row r="153" s="2" customFormat="1" ht="21.75" customHeight="1">
      <c r="A153" s="38"/>
      <c r="B153" s="39"/>
      <c r="C153" s="294" t="s">
        <v>206</v>
      </c>
      <c r="D153" s="294" t="s">
        <v>384</v>
      </c>
      <c r="E153" s="295" t="s">
        <v>1619</v>
      </c>
      <c r="F153" s="296" t="s">
        <v>1620</v>
      </c>
      <c r="G153" s="297" t="s">
        <v>237</v>
      </c>
      <c r="H153" s="298">
        <v>5</v>
      </c>
      <c r="I153" s="299"/>
      <c r="J153" s="300">
        <f>ROUND(I153*H153,2)</f>
        <v>0</v>
      </c>
      <c r="K153" s="296" t="s">
        <v>260</v>
      </c>
      <c r="L153" s="301"/>
      <c r="M153" s="302" t="s">
        <v>1</v>
      </c>
      <c r="N153" s="303" t="s">
        <v>39</v>
      </c>
      <c r="O153" s="91"/>
      <c r="P153" s="252">
        <f>O153*H153</f>
        <v>0</v>
      </c>
      <c r="Q153" s="252">
        <v>0.00025999999999999998</v>
      </c>
      <c r="R153" s="252">
        <f>Q153*H153</f>
        <v>0.0012999999999999999</v>
      </c>
      <c r="S153" s="252">
        <v>0</v>
      </c>
      <c r="T153" s="25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4" t="s">
        <v>390</v>
      </c>
      <c r="AT153" s="254" t="s">
        <v>384</v>
      </c>
      <c r="AU153" s="254" t="s">
        <v>83</v>
      </c>
      <c r="AY153" s="17" t="s">
        <v>158</v>
      </c>
      <c r="BE153" s="255">
        <f>IF(N153="základní",J153,0)</f>
        <v>0</v>
      </c>
      <c r="BF153" s="255">
        <f>IF(N153="snížená",J153,0)</f>
        <v>0</v>
      </c>
      <c r="BG153" s="255">
        <f>IF(N153="zákl. přenesená",J153,0)</f>
        <v>0</v>
      </c>
      <c r="BH153" s="255">
        <f>IF(N153="sníž. přenesená",J153,0)</f>
        <v>0</v>
      </c>
      <c r="BI153" s="255">
        <f>IF(N153="nulová",J153,0)</f>
        <v>0</v>
      </c>
      <c r="BJ153" s="17" t="s">
        <v>81</v>
      </c>
      <c r="BK153" s="255">
        <f>ROUND(I153*H153,2)</f>
        <v>0</v>
      </c>
      <c r="BL153" s="17" t="s">
        <v>234</v>
      </c>
      <c r="BM153" s="254" t="s">
        <v>1621</v>
      </c>
    </row>
    <row r="154" s="2" customFormat="1" ht="16.5" customHeight="1">
      <c r="A154" s="38"/>
      <c r="B154" s="39"/>
      <c r="C154" s="243" t="s">
        <v>212</v>
      </c>
      <c r="D154" s="243" t="s">
        <v>161</v>
      </c>
      <c r="E154" s="244" t="s">
        <v>1622</v>
      </c>
      <c r="F154" s="245" t="s">
        <v>1623</v>
      </c>
      <c r="G154" s="246" t="s">
        <v>237</v>
      </c>
      <c r="H154" s="247">
        <v>2</v>
      </c>
      <c r="I154" s="248"/>
      <c r="J154" s="249">
        <f>ROUND(I154*H154,2)</f>
        <v>0</v>
      </c>
      <c r="K154" s="245" t="s">
        <v>260</v>
      </c>
      <c r="L154" s="44"/>
      <c r="M154" s="250" t="s">
        <v>1</v>
      </c>
      <c r="N154" s="251" t="s">
        <v>39</v>
      </c>
      <c r="O154" s="91"/>
      <c r="P154" s="252">
        <f>O154*H154</f>
        <v>0</v>
      </c>
      <c r="Q154" s="252">
        <v>0</v>
      </c>
      <c r="R154" s="252">
        <f>Q154*H154</f>
        <v>0</v>
      </c>
      <c r="S154" s="252">
        <v>0</v>
      </c>
      <c r="T154" s="25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4" t="s">
        <v>234</v>
      </c>
      <c r="AT154" s="254" t="s">
        <v>161</v>
      </c>
      <c r="AU154" s="254" t="s">
        <v>83</v>
      </c>
      <c r="AY154" s="17" t="s">
        <v>158</v>
      </c>
      <c r="BE154" s="255">
        <f>IF(N154="základní",J154,0)</f>
        <v>0</v>
      </c>
      <c r="BF154" s="255">
        <f>IF(N154="snížená",J154,0)</f>
        <v>0</v>
      </c>
      <c r="BG154" s="255">
        <f>IF(N154="zákl. přenesená",J154,0)</f>
        <v>0</v>
      </c>
      <c r="BH154" s="255">
        <f>IF(N154="sníž. přenesená",J154,0)</f>
        <v>0</v>
      </c>
      <c r="BI154" s="255">
        <f>IF(N154="nulová",J154,0)</f>
        <v>0</v>
      </c>
      <c r="BJ154" s="17" t="s">
        <v>81</v>
      </c>
      <c r="BK154" s="255">
        <f>ROUND(I154*H154,2)</f>
        <v>0</v>
      </c>
      <c r="BL154" s="17" t="s">
        <v>234</v>
      </c>
      <c r="BM154" s="254" t="s">
        <v>1624</v>
      </c>
    </row>
    <row r="155" s="2" customFormat="1" ht="21.75" customHeight="1">
      <c r="A155" s="38"/>
      <c r="B155" s="39"/>
      <c r="C155" s="294" t="s">
        <v>215</v>
      </c>
      <c r="D155" s="294" t="s">
        <v>384</v>
      </c>
      <c r="E155" s="295" t="s">
        <v>1625</v>
      </c>
      <c r="F155" s="296" t="s">
        <v>1626</v>
      </c>
      <c r="G155" s="297" t="s">
        <v>237</v>
      </c>
      <c r="H155" s="298">
        <v>2</v>
      </c>
      <c r="I155" s="299"/>
      <c r="J155" s="300">
        <f>ROUND(I155*H155,2)</f>
        <v>0</v>
      </c>
      <c r="K155" s="296" t="s">
        <v>260</v>
      </c>
      <c r="L155" s="301"/>
      <c r="M155" s="302" t="s">
        <v>1</v>
      </c>
      <c r="N155" s="303" t="s">
        <v>39</v>
      </c>
      <c r="O155" s="91"/>
      <c r="P155" s="252">
        <f>O155*H155</f>
        <v>0</v>
      </c>
      <c r="Q155" s="252">
        <v>0.00069999999999999999</v>
      </c>
      <c r="R155" s="252">
        <f>Q155*H155</f>
        <v>0.0014</v>
      </c>
      <c r="S155" s="252">
        <v>0</v>
      </c>
      <c r="T155" s="25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4" t="s">
        <v>390</v>
      </c>
      <c r="AT155" s="254" t="s">
        <v>384</v>
      </c>
      <c r="AU155" s="254" t="s">
        <v>83</v>
      </c>
      <c r="AY155" s="17" t="s">
        <v>158</v>
      </c>
      <c r="BE155" s="255">
        <f>IF(N155="základní",J155,0)</f>
        <v>0</v>
      </c>
      <c r="BF155" s="255">
        <f>IF(N155="snížená",J155,0)</f>
        <v>0</v>
      </c>
      <c r="BG155" s="255">
        <f>IF(N155="zákl. přenesená",J155,0)</f>
        <v>0</v>
      </c>
      <c r="BH155" s="255">
        <f>IF(N155="sníž. přenesená",J155,0)</f>
        <v>0</v>
      </c>
      <c r="BI155" s="255">
        <f>IF(N155="nulová",J155,0)</f>
        <v>0</v>
      </c>
      <c r="BJ155" s="17" t="s">
        <v>81</v>
      </c>
      <c r="BK155" s="255">
        <f>ROUND(I155*H155,2)</f>
        <v>0</v>
      </c>
      <c r="BL155" s="17" t="s">
        <v>234</v>
      </c>
      <c r="BM155" s="254" t="s">
        <v>1627</v>
      </c>
    </row>
    <row r="156" s="12" customFormat="1" ht="22.8" customHeight="1">
      <c r="A156" s="12"/>
      <c r="B156" s="227"/>
      <c r="C156" s="228"/>
      <c r="D156" s="229" t="s">
        <v>73</v>
      </c>
      <c r="E156" s="241" t="s">
        <v>1628</v>
      </c>
      <c r="F156" s="241" t="s">
        <v>1629</v>
      </c>
      <c r="G156" s="228"/>
      <c r="H156" s="228"/>
      <c r="I156" s="231"/>
      <c r="J156" s="242">
        <f>BK156</f>
        <v>0</v>
      </c>
      <c r="K156" s="228"/>
      <c r="L156" s="233"/>
      <c r="M156" s="234"/>
      <c r="N156" s="235"/>
      <c r="O156" s="235"/>
      <c r="P156" s="236">
        <f>SUM(P157:P177)</f>
        <v>0</v>
      </c>
      <c r="Q156" s="235"/>
      <c r="R156" s="236">
        <f>SUM(R157:R177)</f>
        <v>0.30943500000000002</v>
      </c>
      <c r="S156" s="235"/>
      <c r="T156" s="237">
        <f>SUM(T157:T177)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83</v>
      </c>
      <c r="AT156" s="239" t="s">
        <v>73</v>
      </c>
      <c r="AU156" s="239" t="s">
        <v>81</v>
      </c>
      <c r="AY156" s="238" t="s">
        <v>158</v>
      </c>
      <c r="BK156" s="240">
        <f>SUM(BK157:BK177)</f>
        <v>0</v>
      </c>
    </row>
    <row r="157" s="2" customFormat="1" ht="21.75" customHeight="1">
      <c r="A157" s="38"/>
      <c r="B157" s="39"/>
      <c r="C157" s="243" t="s">
        <v>223</v>
      </c>
      <c r="D157" s="243" t="s">
        <v>161</v>
      </c>
      <c r="E157" s="244" t="s">
        <v>1630</v>
      </c>
      <c r="F157" s="245" t="s">
        <v>1631</v>
      </c>
      <c r="G157" s="246" t="s">
        <v>280</v>
      </c>
      <c r="H157" s="247">
        <v>505</v>
      </c>
      <c r="I157" s="248"/>
      <c r="J157" s="249">
        <f>ROUND(I157*H157,2)</f>
        <v>0</v>
      </c>
      <c r="K157" s="245" t="s">
        <v>260</v>
      </c>
      <c r="L157" s="44"/>
      <c r="M157" s="250" t="s">
        <v>1</v>
      </c>
      <c r="N157" s="251" t="s">
        <v>39</v>
      </c>
      <c r="O157" s="91"/>
      <c r="P157" s="252">
        <f>O157*H157</f>
        <v>0</v>
      </c>
      <c r="Q157" s="252">
        <v>0</v>
      </c>
      <c r="R157" s="252">
        <f>Q157*H157</f>
        <v>0</v>
      </c>
      <c r="S157" s="252">
        <v>0</v>
      </c>
      <c r="T157" s="25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4" t="s">
        <v>234</v>
      </c>
      <c r="AT157" s="254" t="s">
        <v>161</v>
      </c>
      <c r="AU157" s="254" t="s">
        <v>83</v>
      </c>
      <c r="AY157" s="17" t="s">
        <v>158</v>
      </c>
      <c r="BE157" s="255">
        <f>IF(N157="základní",J157,0)</f>
        <v>0</v>
      </c>
      <c r="BF157" s="255">
        <f>IF(N157="snížená",J157,0)</f>
        <v>0</v>
      </c>
      <c r="BG157" s="255">
        <f>IF(N157="zákl. přenesená",J157,0)</f>
        <v>0</v>
      </c>
      <c r="BH157" s="255">
        <f>IF(N157="sníž. přenesená",J157,0)</f>
        <v>0</v>
      </c>
      <c r="BI157" s="255">
        <f>IF(N157="nulová",J157,0)</f>
        <v>0</v>
      </c>
      <c r="BJ157" s="17" t="s">
        <v>81</v>
      </c>
      <c r="BK157" s="255">
        <f>ROUND(I157*H157,2)</f>
        <v>0</v>
      </c>
      <c r="BL157" s="17" t="s">
        <v>234</v>
      </c>
      <c r="BM157" s="254" t="s">
        <v>1632</v>
      </c>
    </row>
    <row r="158" s="2" customFormat="1" ht="16.5" customHeight="1">
      <c r="A158" s="38"/>
      <c r="B158" s="39"/>
      <c r="C158" s="294" t="s">
        <v>8</v>
      </c>
      <c r="D158" s="294" t="s">
        <v>384</v>
      </c>
      <c r="E158" s="295" t="s">
        <v>1459</v>
      </c>
      <c r="F158" s="296" t="s">
        <v>1633</v>
      </c>
      <c r="G158" s="297" t="s">
        <v>254</v>
      </c>
      <c r="H158" s="298">
        <v>12</v>
      </c>
      <c r="I158" s="299"/>
      <c r="J158" s="300">
        <f>ROUND(I158*H158,2)</f>
        <v>0</v>
      </c>
      <c r="K158" s="296" t="s">
        <v>1</v>
      </c>
      <c r="L158" s="301"/>
      <c r="M158" s="302" t="s">
        <v>1</v>
      </c>
      <c r="N158" s="303" t="s">
        <v>39</v>
      </c>
      <c r="O158" s="91"/>
      <c r="P158" s="252">
        <f>O158*H158</f>
        <v>0</v>
      </c>
      <c r="Q158" s="252">
        <v>0</v>
      </c>
      <c r="R158" s="252">
        <f>Q158*H158</f>
        <v>0</v>
      </c>
      <c r="S158" s="252">
        <v>0</v>
      </c>
      <c r="T158" s="25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4" t="s">
        <v>390</v>
      </c>
      <c r="AT158" s="254" t="s">
        <v>384</v>
      </c>
      <c r="AU158" s="254" t="s">
        <v>83</v>
      </c>
      <c r="AY158" s="17" t="s">
        <v>158</v>
      </c>
      <c r="BE158" s="255">
        <f>IF(N158="základní",J158,0)</f>
        <v>0</v>
      </c>
      <c r="BF158" s="255">
        <f>IF(N158="snížená",J158,0)</f>
        <v>0</v>
      </c>
      <c r="BG158" s="255">
        <f>IF(N158="zákl. přenesená",J158,0)</f>
        <v>0</v>
      </c>
      <c r="BH158" s="255">
        <f>IF(N158="sníž. přenesená",J158,0)</f>
        <v>0</v>
      </c>
      <c r="BI158" s="255">
        <f>IF(N158="nulová",J158,0)</f>
        <v>0</v>
      </c>
      <c r="BJ158" s="17" t="s">
        <v>81</v>
      </c>
      <c r="BK158" s="255">
        <f>ROUND(I158*H158,2)</f>
        <v>0</v>
      </c>
      <c r="BL158" s="17" t="s">
        <v>234</v>
      </c>
      <c r="BM158" s="254" t="s">
        <v>1634</v>
      </c>
    </row>
    <row r="159" s="2" customFormat="1" ht="16.5" customHeight="1">
      <c r="A159" s="38"/>
      <c r="B159" s="39"/>
      <c r="C159" s="294" t="s">
        <v>234</v>
      </c>
      <c r="D159" s="294" t="s">
        <v>384</v>
      </c>
      <c r="E159" s="295" t="s">
        <v>1462</v>
      </c>
      <c r="F159" s="296" t="s">
        <v>1635</v>
      </c>
      <c r="G159" s="297" t="s">
        <v>254</v>
      </c>
      <c r="H159" s="298">
        <v>3</v>
      </c>
      <c r="I159" s="299"/>
      <c r="J159" s="300">
        <f>ROUND(I159*H159,2)</f>
        <v>0</v>
      </c>
      <c r="K159" s="296" t="s">
        <v>1</v>
      </c>
      <c r="L159" s="301"/>
      <c r="M159" s="302" t="s">
        <v>1</v>
      </c>
      <c r="N159" s="303" t="s">
        <v>39</v>
      </c>
      <c r="O159" s="91"/>
      <c r="P159" s="252">
        <f>O159*H159</f>
        <v>0</v>
      </c>
      <c r="Q159" s="252">
        <v>0</v>
      </c>
      <c r="R159" s="252">
        <f>Q159*H159</f>
        <v>0</v>
      </c>
      <c r="S159" s="252">
        <v>0</v>
      </c>
      <c r="T159" s="25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4" t="s">
        <v>390</v>
      </c>
      <c r="AT159" s="254" t="s">
        <v>384</v>
      </c>
      <c r="AU159" s="254" t="s">
        <v>83</v>
      </c>
      <c r="AY159" s="17" t="s">
        <v>158</v>
      </c>
      <c r="BE159" s="255">
        <f>IF(N159="základní",J159,0)</f>
        <v>0</v>
      </c>
      <c r="BF159" s="255">
        <f>IF(N159="snížená",J159,0)</f>
        <v>0</v>
      </c>
      <c r="BG159" s="255">
        <f>IF(N159="zákl. přenesená",J159,0)</f>
        <v>0</v>
      </c>
      <c r="BH159" s="255">
        <f>IF(N159="sníž. přenesená",J159,0)</f>
        <v>0</v>
      </c>
      <c r="BI159" s="255">
        <f>IF(N159="nulová",J159,0)</f>
        <v>0</v>
      </c>
      <c r="BJ159" s="17" t="s">
        <v>81</v>
      </c>
      <c r="BK159" s="255">
        <f>ROUND(I159*H159,2)</f>
        <v>0</v>
      </c>
      <c r="BL159" s="17" t="s">
        <v>234</v>
      </c>
      <c r="BM159" s="254" t="s">
        <v>1636</v>
      </c>
    </row>
    <row r="160" s="2" customFormat="1" ht="16.5" customHeight="1">
      <c r="A160" s="38"/>
      <c r="B160" s="39"/>
      <c r="C160" s="294" t="s">
        <v>321</v>
      </c>
      <c r="D160" s="294" t="s">
        <v>384</v>
      </c>
      <c r="E160" s="295" t="s">
        <v>1637</v>
      </c>
      <c r="F160" s="296" t="s">
        <v>1638</v>
      </c>
      <c r="G160" s="297" t="s">
        <v>254</v>
      </c>
      <c r="H160" s="298">
        <v>5</v>
      </c>
      <c r="I160" s="299"/>
      <c r="J160" s="300">
        <f>ROUND(I160*H160,2)</f>
        <v>0</v>
      </c>
      <c r="K160" s="296" t="s">
        <v>1</v>
      </c>
      <c r="L160" s="301"/>
      <c r="M160" s="302" t="s">
        <v>1</v>
      </c>
      <c r="N160" s="303" t="s">
        <v>39</v>
      </c>
      <c r="O160" s="91"/>
      <c r="P160" s="252">
        <f>O160*H160</f>
        <v>0</v>
      </c>
      <c r="Q160" s="252">
        <v>0</v>
      </c>
      <c r="R160" s="252">
        <f>Q160*H160</f>
        <v>0</v>
      </c>
      <c r="S160" s="252">
        <v>0</v>
      </c>
      <c r="T160" s="25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4" t="s">
        <v>390</v>
      </c>
      <c r="AT160" s="254" t="s">
        <v>384</v>
      </c>
      <c r="AU160" s="254" t="s">
        <v>83</v>
      </c>
      <c r="AY160" s="17" t="s">
        <v>158</v>
      </c>
      <c r="BE160" s="255">
        <f>IF(N160="základní",J160,0)</f>
        <v>0</v>
      </c>
      <c r="BF160" s="255">
        <f>IF(N160="snížená",J160,0)</f>
        <v>0</v>
      </c>
      <c r="BG160" s="255">
        <f>IF(N160="zákl. přenesená",J160,0)</f>
        <v>0</v>
      </c>
      <c r="BH160" s="255">
        <f>IF(N160="sníž. přenesená",J160,0)</f>
        <v>0</v>
      </c>
      <c r="BI160" s="255">
        <f>IF(N160="nulová",J160,0)</f>
        <v>0</v>
      </c>
      <c r="BJ160" s="17" t="s">
        <v>81</v>
      </c>
      <c r="BK160" s="255">
        <f>ROUND(I160*H160,2)</f>
        <v>0</v>
      </c>
      <c r="BL160" s="17" t="s">
        <v>234</v>
      </c>
      <c r="BM160" s="254" t="s">
        <v>1639</v>
      </c>
    </row>
    <row r="161" s="2" customFormat="1" ht="16.5" customHeight="1">
      <c r="A161" s="38"/>
      <c r="B161" s="39"/>
      <c r="C161" s="294" t="s">
        <v>326</v>
      </c>
      <c r="D161" s="294" t="s">
        <v>384</v>
      </c>
      <c r="E161" s="295" t="s">
        <v>1640</v>
      </c>
      <c r="F161" s="296" t="s">
        <v>1641</v>
      </c>
      <c r="G161" s="297" t="s">
        <v>254</v>
      </c>
      <c r="H161" s="298">
        <v>5</v>
      </c>
      <c r="I161" s="299"/>
      <c r="J161" s="300">
        <f>ROUND(I161*H161,2)</f>
        <v>0</v>
      </c>
      <c r="K161" s="296" t="s">
        <v>1</v>
      </c>
      <c r="L161" s="301"/>
      <c r="M161" s="302" t="s">
        <v>1</v>
      </c>
      <c r="N161" s="303" t="s">
        <v>39</v>
      </c>
      <c r="O161" s="91"/>
      <c r="P161" s="252">
        <f>O161*H161</f>
        <v>0</v>
      </c>
      <c r="Q161" s="252">
        <v>0</v>
      </c>
      <c r="R161" s="252">
        <f>Q161*H161</f>
        <v>0</v>
      </c>
      <c r="S161" s="252">
        <v>0</v>
      </c>
      <c r="T161" s="25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4" t="s">
        <v>390</v>
      </c>
      <c r="AT161" s="254" t="s">
        <v>384</v>
      </c>
      <c r="AU161" s="254" t="s">
        <v>83</v>
      </c>
      <c r="AY161" s="17" t="s">
        <v>158</v>
      </c>
      <c r="BE161" s="255">
        <f>IF(N161="základní",J161,0)</f>
        <v>0</v>
      </c>
      <c r="BF161" s="255">
        <f>IF(N161="snížená",J161,0)</f>
        <v>0</v>
      </c>
      <c r="BG161" s="255">
        <f>IF(N161="zákl. přenesená",J161,0)</f>
        <v>0</v>
      </c>
      <c r="BH161" s="255">
        <f>IF(N161="sníž. přenesená",J161,0)</f>
        <v>0</v>
      </c>
      <c r="BI161" s="255">
        <f>IF(N161="nulová",J161,0)</f>
        <v>0</v>
      </c>
      <c r="BJ161" s="17" t="s">
        <v>81</v>
      </c>
      <c r="BK161" s="255">
        <f>ROUND(I161*H161,2)</f>
        <v>0</v>
      </c>
      <c r="BL161" s="17" t="s">
        <v>234</v>
      </c>
      <c r="BM161" s="254" t="s">
        <v>1642</v>
      </c>
    </row>
    <row r="162" s="2" customFormat="1" ht="16.5" customHeight="1">
      <c r="A162" s="38"/>
      <c r="B162" s="39"/>
      <c r="C162" s="294" t="s">
        <v>331</v>
      </c>
      <c r="D162" s="294" t="s">
        <v>384</v>
      </c>
      <c r="E162" s="295" t="s">
        <v>1643</v>
      </c>
      <c r="F162" s="296" t="s">
        <v>1644</v>
      </c>
      <c r="G162" s="297" t="s">
        <v>254</v>
      </c>
      <c r="H162" s="298">
        <v>2</v>
      </c>
      <c r="I162" s="299"/>
      <c r="J162" s="300">
        <f>ROUND(I162*H162,2)</f>
        <v>0</v>
      </c>
      <c r="K162" s="296" t="s">
        <v>1</v>
      </c>
      <c r="L162" s="301"/>
      <c r="M162" s="302" t="s">
        <v>1</v>
      </c>
      <c r="N162" s="303" t="s">
        <v>39</v>
      </c>
      <c r="O162" s="91"/>
      <c r="P162" s="252">
        <f>O162*H162</f>
        <v>0</v>
      </c>
      <c r="Q162" s="252">
        <v>0</v>
      </c>
      <c r="R162" s="252">
        <f>Q162*H162</f>
        <v>0</v>
      </c>
      <c r="S162" s="252">
        <v>0</v>
      </c>
      <c r="T162" s="25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4" t="s">
        <v>390</v>
      </c>
      <c r="AT162" s="254" t="s">
        <v>384</v>
      </c>
      <c r="AU162" s="254" t="s">
        <v>83</v>
      </c>
      <c r="AY162" s="17" t="s">
        <v>158</v>
      </c>
      <c r="BE162" s="255">
        <f>IF(N162="základní",J162,0)</f>
        <v>0</v>
      </c>
      <c r="BF162" s="255">
        <f>IF(N162="snížená",J162,0)</f>
        <v>0</v>
      </c>
      <c r="BG162" s="255">
        <f>IF(N162="zákl. přenesená",J162,0)</f>
        <v>0</v>
      </c>
      <c r="BH162" s="255">
        <f>IF(N162="sníž. přenesená",J162,0)</f>
        <v>0</v>
      </c>
      <c r="BI162" s="255">
        <f>IF(N162="nulová",J162,0)</f>
        <v>0</v>
      </c>
      <c r="BJ162" s="17" t="s">
        <v>81</v>
      </c>
      <c r="BK162" s="255">
        <f>ROUND(I162*H162,2)</f>
        <v>0</v>
      </c>
      <c r="BL162" s="17" t="s">
        <v>234</v>
      </c>
      <c r="BM162" s="254" t="s">
        <v>1645</v>
      </c>
    </row>
    <row r="163" s="2" customFormat="1" ht="21.75" customHeight="1">
      <c r="A163" s="38"/>
      <c r="B163" s="39"/>
      <c r="C163" s="294" t="s">
        <v>336</v>
      </c>
      <c r="D163" s="294" t="s">
        <v>384</v>
      </c>
      <c r="E163" s="295" t="s">
        <v>1565</v>
      </c>
      <c r="F163" s="296" t="s">
        <v>1566</v>
      </c>
      <c r="G163" s="297" t="s">
        <v>280</v>
      </c>
      <c r="H163" s="298">
        <v>399</v>
      </c>
      <c r="I163" s="299"/>
      <c r="J163" s="300">
        <f>ROUND(I163*H163,2)</f>
        <v>0</v>
      </c>
      <c r="K163" s="296" t="s">
        <v>260</v>
      </c>
      <c r="L163" s="301"/>
      <c r="M163" s="302" t="s">
        <v>1</v>
      </c>
      <c r="N163" s="303" t="s">
        <v>39</v>
      </c>
      <c r="O163" s="91"/>
      <c r="P163" s="252">
        <f>O163*H163</f>
        <v>0</v>
      </c>
      <c r="Q163" s="252">
        <v>0.00068999999999999997</v>
      </c>
      <c r="R163" s="252">
        <f>Q163*H163</f>
        <v>0.27531</v>
      </c>
      <c r="S163" s="252">
        <v>0</v>
      </c>
      <c r="T163" s="25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4" t="s">
        <v>390</v>
      </c>
      <c r="AT163" s="254" t="s">
        <v>384</v>
      </c>
      <c r="AU163" s="254" t="s">
        <v>83</v>
      </c>
      <c r="AY163" s="17" t="s">
        <v>158</v>
      </c>
      <c r="BE163" s="255">
        <f>IF(N163="základní",J163,0)</f>
        <v>0</v>
      </c>
      <c r="BF163" s="255">
        <f>IF(N163="snížená",J163,0)</f>
        <v>0</v>
      </c>
      <c r="BG163" s="255">
        <f>IF(N163="zákl. přenesená",J163,0)</f>
        <v>0</v>
      </c>
      <c r="BH163" s="255">
        <f>IF(N163="sníž. přenesená",J163,0)</f>
        <v>0</v>
      </c>
      <c r="BI163" s="255">
        <f>IF(N163="nulová",J163,0)</f>
        <v>0</v>
      </c>
      <c r="BJ163" s="17" t="s">
        <v>81</v>
      </c>
      <c r="BK163" s="255">
        <f>ROUND(I163*H163,2)</f>
        <v>0</v>
      </c>
      <c r="BL163" s="17" t="s">
        <v>234</v>
      </c>
      <c r="BM163" s="254" t="s">
        <v>1646</v>
      </c>
    </row>
    <row r="164" s="13" customFormat="1">
      <c r="A164" s="13"/>
      <c r="B164" s="256"/>
      <c r="C164" s="257"/>
      <c r="D164" s="258" t="s">
        <v>181</v>
      </c>
      <c r="E164" s="257"/>
      <c r="F164" s="260" t="s">
        <v>1647</v>
      </c>
      <c r="G164" s="257"/>
      <c r="H164" s="261">
        <v>399</v>
      </c>
      <c r="I164" s="262"/>
      <c r="J164" s="257"/>
      <c r="K164" s="257"/>
      <c r="L164" s="263"/>
      <c r="M164" s="264"/>
      <c r="N164" s="265"/>
      <c r="O164" s="265"/>
      <c r="P164" s="265"/>
      <c r="Q164" s="265"/>
      <c r="R164" s="265"/>
      <c r="S164" s="265"/>
      <c r="T164" s="26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7" t="s">
        <v>181</v>
      </c>
      <c r="AU164" s="267" t="s">
        <v>83</v>
      </c>
      <c r="AV164" s="13" t="s">
        <v>83</v>
      </c>
      <c r="AW164" s="13" t="s">
        <v>4</v>
      </c>
      <c r="AX164" s="13" t="s">
        <v>81</v>
      </c>
      <c r="AY164" s="267" t="s">
        <v>158</v>
      </c>
    </row>
    <row r="165" s="2" customFormat="1" ht="21.75" customHeight="1">
      <c r="A165" s="38"/>
      <c r="B165" s="39"/>
      <c r="C165" s="294" t="s">
        <v>7</v>
      </c>
      <c r="D165" s="294" t="s">
        <v>384</v>
      </c>
      <c r="E165" s="295" t="s">
        <v>1648</v>
      </c>
      <c r="F165" s="296" t="s">
        <v>1649</v>
      </c>
      <c r="G165" s="297" t="s">
        <v>280</v>
      </c>
      <c r="H165" s="298">
        <v>131.25</v>
      </c>
      <c r="I165" s="299"/>
      <c r="J165" s="300">
        <f>ROUND(I165*H165,2)</f>
        <v>0</v>
      </c>
      <c r="K165" s="296" t="s">
        <v>260</v>
      </c>
      <c r="L165" s="301"/>
      <c r="M165" s="302" t="s">
        <v>1</v>
      </c>
      <c r="N165" s="303" t="s">
        <v>39</v>
      </c>
      <c r="O165" s="91"/>
      <c r="P165" s="252">
        <f>O165*H165</f>
        <v>0</v>
      </c>
      <c r="Q165" s="252">
        <v>0.00025999999999999998</v>
      </c>
      <c r="R165" s="252">
        <f>Q165*H165</f>
        <v>0.034124999999999996</v>
      </c>
      <c r="S165" s="252">
        <v>0</v>
      </c>
      <c r="T165" s="25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4" t="s">
        <v>390</v>
      </c>
      <c r="AT165" s="254" t="s">
        <v>384</v>
      </c>
      <c r="AU165" s="254" t="s">
        <v>83</v>
      </c>
      <c r="AY165" s="17" t="s">
        <v>158</v>
      </c>
      <c r="BE165" s="255">
        <f>IF(N165="základní",J165,0)</f>
        <v>0</v>
      </c>
      <c r="BF165" s="255">
        <f>IF(N165="snížená",J165,0)</f>
        <v>0</v>
      </c>
      <c r="BG165" s="255">
        <f>IF(N165="zákl. přenesená",J165,0)</f>
        <v>0</v>
      </c>
      <c r="BH165" s="255">
        <f>IF(N165="sníž. přenesená",J165,0)</f>
        <v>0</v>
      </c>
      <c r="BI165" s="255">
        <f>IF(N165="nulová",J165,0)</f>
        <v>0</v>
      </c>
      <c r="BJ165" s="17" t="s">
        <v>81</v>
      </c>
      <c r="BK165" s="255">
        <f>ROUND(I165*H165,2)</f>
        <v>0</v>
      </c>
      <c r="BL165" s="17" t="s">
        <v>234</v>
      </c>
      <c r="BM165" s="254" t="s">
        <v>1650</v>
      </c>
    </row>
    <row r="166" s="13" customFormat="1">
      <c r="A166" s="13"/>
      <c r="B166" s="256"/>
      <c r="C166" s="257"/>
      <c r="D166" s="258" t="s">
        <v>181</v>
      </c>
      <c r="E166" s="257"/>
      <c r="F166" s="260" t="s">
        <v>1651</v>
      </c>
      <c r="G166" s="257"/>
      <c r="H166" s="261">
        <v>131.25</v>
      </c>
      <c r="I166" s="262"/>
      <c r="J166" s="257"/>
      <c r="K166" s="257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181</v>
      </c>
      <c r="AU166" s="267" t="s">
        <v>83</v>
      </c>
      <c r="AV166" s="13" t="s">
        <v>83</v>
      </c>
      <c r="AW166" s="13" t="s">
        <v>4</v>
      </c>
      <c r="AX166" s="13" t="s">
        <v>81</v>
      </c>
      <c r="AY166" s="267" t="s">
        <v>158</v>
      </c>
    </row>
    <row r="167" s="2" customFormat="1" ht="16.5" customHeight="1">
      <c r="A167" s="38"/>
      <c r="B167" s="39"/>
      <c r="C167" s="243" t="s">
        <v>344</v>
      </c>
      <c r="D167" s="243" t="s">
        <v>161</v>
      </c>
      <c r="E167" s="244" t="s">
        <v>1652</v>
      </c>
      <c r="F167" s="245" t="s">
        <v>1653</v>
      </c>
      <c r="G167" s="246" t="s">
        <v>237</v>
      </c>
      <c r="H167" s="247">
        <v>2</v>
      </c>
      <c r="I167" s="248"/>
      <c r="J167" s="249">
        <f>ROUND(I167*H167,2)</f>
        <v>0</v>
      </c>
      <c r="K167" s="245" t="s">
        <v>1</v>
      </c>
      <c r="L167" s="44"/>
      <c r="M167" s="250" t="s">
        <v>1</v>
      </c>
      <c r="N167" s="251" t="s">
        <v>39</v>
      </c>
      <c r="O167" s="91"/>
      <c r="P167" s="252">
        <f>O167*H167</f>
        <v>0</v>
      </c>
      <c r="Q167" s="252">
        <v>0</v>
      </c>
      <c r="R167" s="252">
        <f>Q167*H167</f>
        <v>0</v>
      </c>
      <c r="S167" s="252">
        <v>0</v>
      </c>
      <c r="T167" s="25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4" t="s">
        <v>234</v>
      </c>
      <c r="AT167" s="254" t="s">
        <v>161</v>
      </c>
      <c r="AU167" s="254" t="s">
        <v>83</v>
      </c>
      <c r="AY167" s="17" t="s">
        <v>158</v>
      </c>
      <c r="BE167" s="255">
        <f>IF(N167="základní",J167,0)</f>
        <v>0</v>
      </c>
      <c r="BF167" s="255">
        <f>IF(N167="snížená",J167,0)</f>
        <v>0</v>
      </c>
      <c r="BG167" s="255">
        <f>IF(N167="zákl. přenesená",J167,0)</f>
        <v>0</v>
      </c>
      <c r="BH167" s="255">
        <f>IF(N167="sníž. přenesená",J167,0)</f>
        <v>0</v>
      </c>
      <c r="BI167" s="255">
        <f>IF(N167="nulová",J167,0)</f>
        <v>0</v>
      </c>
      <c r="BJ167" s="17" t="s">
        <v>81</v>
      </c>
      <c r="BK167" s="255">
        <f>ROUND(I167*H167,2)</f>
        <v>0</v>
      </c>
      <c r="BL167" s="17" t="s">
        <v>234</v>
      </c>
      <c r="BM167" s="254" t="s">
        <v>1654</v>
      </c>
    </row>
    <row r="168" s="2" customFormat="1" ht="16.5" customHeight="1">
      <c r="A168" s="38"/>
      <c r="B168" s="39"/>
      <c r="C168" s="294" t="s">
        <v>349</v>
      </c>
      <c r="D168" s="294" t="s">
        <v>384</v>
      </c>
      <c r="E168" s="295" t="s">
        <v>1655</v>
      </c>
      <c r="F168" s="296" t="s">
        <v>1656</v>
      </c>
      <c r="G168" s="297" t="s">
        <v>254</v>
      </c>
      <c r="H168" s="298">
        <v>2</v>
      </c>
      <c r="I168" s="299"/>
      <c r="J168" s="300">
        <f>ROUND(I168*H168,2)</f>
        <v>0</v>
      </c>
      <c r="K168" s="296" t="s">
        <v>1</v>
      </c>
      <c r="L168" s="301"/>
      <c r="M168" s="302" t="s">
        <v>1</v>
      </c>
      <c r="N168" s="303" t="s">
        <v>39</v>
      </c>
      <c r="O168" s="91"/>
      <c r="P168" s="252">
        <f>O168*H168</f>
        <v>0</v>
      </c>
      <c r="Q168" s="252">
        <v>0</v>
      </c>
      <c r="R168" s="252">
        <f>Q168*H168</f>
        <v>0</v>
      </c>
      <c r="S168" s="252">
        <v>0</v>
      </c>
      <c r="T168" s="25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4" t="s">
        <v>390</v>
      </c>
      <c r="AT168" s="254" t="s">
        <v>384</v>
      </c>
      <c r="AU168" s="254" t="s">
        <v>83</v>
      </c>
      <c r="AY168" s="17" t="s">
        <v>158</v>
      </c>
      <c r="BE168" s="255">
        <f>IF(N168="základní",J168,0)</f>
        <v>0</v>
      </c>
      <c r="BF168" s="255">
        <f>IF(N168="snížená",J168,0)</f>
        <v>0</v>
      </c>
      <c r="BG168" s="255">
        <f>IF(N168="zákl. přenesená",J168,0)</f>
        <v>0</v>
      </c>
      <c r="BH168" s="255">
        <f>IF(N168="sníž. přenesená",J168,0)</f>
        <v>0</v>
      </c>
      <c r="BI168" s="255">
        <f>IF(N168="nulová",J168,0)</f>
        <v>0</v>
      </c>
      <c r="BJ168" s="17" t="s">
        <v>81</v>
      </c>
      <c r="BK168" s="255">
        <f>ROUND(I168*H168,2)</f>
        <v>0</v>
      </c>
      <c r="BL168" s="17" t="s">
        <v>234</v>
      </c>
      <c r="BM168" s="254" t="s">
        <v>1657</v>
      </c>
    </row>
    <row r="169" s="2" customFormat="1" ht="21.75" customHeight="1">
      <c r="A169" s="38"/>
      <c r="B169" s="39"/>
      <c r="C169" s="243" t="s">
        <v>353</v>
      </c>
      <c r="D169" s="243" t="s">
        <v>161</v>
      </c>
      <c r="E169" s="244" t="s">
        <v>1658</v>
      </c>
      <c r="F169" s="245" t="s">
        <v>1659</v>
      </c>
      <c r="G169" s="246" t="s">
        <v>237</v>
      </c>
      <c r="H169" s="247">
        <v>2</v>
      </c>
      <c r="I169" s="248"/>
      <c r="J169" s="249">
        <f>ROUND(I169*H169,2)</f>
        <v>0</v>
      </c>
      <c r="K169" s="245" t="s">
        <v>260</v>
      </c>
      <c r="L169" s="44"/>
      <c r="M169" s="250" t="s">
        <v>1</v>
      </c>
      <c r="N169" s="251" t="s">
        <v>39</v>
      </c>
      <c r="O169" s="91"/>
      <c r="P169" s="252">
        <f>O169*H169</f>
        <v>0</v>
      </c>
      <c r="Q169" s="252">
        <v>0</v>
      </c>
      <c r="R169" s="252">
        <f>Q169*H169</f>
        <v>0</v>
      </c>
      <c r="S169" s="252">
        <v>0</v>
      </c>
      <c r="T169" s="25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4" t="s">
        <v>234</v>
      </c>
      <c r="AT169" s="254" t="s">
        <v>161</v>
      </c>
      <c r="AU169" s="254" t="s">
        <v>83</v>
      </c>
      <c r="AY169" s="17" t="s">
        <v>158</v>
      </c>
      <c r="BE169" s="255">
        <f>IF(N169="základní",J169,0)</f>
        <v>0</v>
      </c>
      <c r="BF169" s="255">
        <f>IF(N169="snížená",J169,0)</f>
        <v>0</v>
      </c>
      <c r="BG169" s="255">
        <f>IF(N169="zákl. přenesená",J169,0)</f>
        <v>0</v>
      </c>
      <c r="BH169" s="255">
        <f>IF(N169="sníž. přenesená",J169,0)</f>
        <v>0</v>
      </c>
      <c r="BI169" s="255">
        <f>IF(N169="nulová",J169,0)</f>
        <v>0</v>
      </c>
      <c r="BJ169" s="17" t="s">
        <v>81</v>
      </c>
      <c r="BK169" s="255">
        <f>ROUND(I169*H169,2)</f>
        <v>0</v>
      </c>
      <c r="BL169" s="17" t="s">
        <v>234</v>
      </c>
      <c r="BM169" s="254" t="s">
        <v>1660</v>
      </c>
    </row>
    <row r="170" s="2" customFormat="1" ht="16.5" customHeight="1">
      <c r="A170" s="38"/>
      <c r="B170" s="39"/>
      <c r="C170" s="294" t="s">
        <v>357</v>
      </c>
      <c r="D170" s="294" t="s">
        <v>384</v>
      </c>
      <c r="E170" s="295" t="s">
        <v>1661</v>
      </c>
      <c r="F170" s="296" t="s">
        <v>1662</v>
      </c>
      <c r="G170" s="297" t="s">
        <v>254</v>
      </c>
      <c r="H170" s="298">
        <v>2</v>
      </c>
      <c r="I170" s="299"/>
      <c r="J170" s="300">
        <f>ROUND(I170*H170,2)</f>
        <v>0</v>
      </c>
      <c r="K170" s="296" t="s">
        <v>1</v>
      </c>
      <c r="L170" s="301"/>
      <c r="M170" s="302" t="s">
        <v>1</v>
      </c>
      <c r="N170" s="303" t="s">
        <v>39</v>
      </c>
      <c r="O170" s="91"/>
      <c r="P170" s="252">
        <f>O170*H170</f>
        <v>0</v>
      </c>
      <c r="Q170" s="252">
        <v>0</v>
      </c>
      <c r="R170" s="252">
        <f>Q170*H170</f>
        <v>0</v>
      </c>
      <c r="S170" s="252">
        <v>0</v>
      </c>
      <c r="T170" s="25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4" t="s">
        <v>390</v>
      </c>
      <c r="AT170" s="254" t="s">
        <v>384</v>
      </c>
      <c r="AU170" s="254" t="s">
        <v>83</v>
      </c>
      <c r="AY170" s="17" t="s">
        <v>158</v>
      </c>
      <c r="BE170" s="255">
        <f>IF(N170="základní",J170,0)</f>
        <v>0</v>
      </c>
      <c r="BF170" s="255">
        <f>IF(N170="snížená",J170,0)</f>
        <v>0</v>
      </c>
      <c r="BG170" s="255">
        <f>IF(N170="zákl. přenesená",J170,0)</f>
        <v>0</v>
      </c>
      <c r="BH170" s="255">
        <f>IF(N170="sníž. přenesená",J170,0)</f>
        <v>0</v>
      </c>
      <c r="BI170" s="255">
        <f>IF(N170="nulová",J170,0)</f>
        <v>0</v>
      </c>
      <c r="BJ170" s="17" t="s">
        <v>81</v>
      </c>
      <c r="BK170" s="255">
        <f>ROUND(I170*H170,2)</f>
        <v>0</v>
      </c>
      <c r="BL170" s="17" t="s">
        <v>234</v>
      </c>
      <c r="BM170" s="254" t="s">
        <v>1663</v>
      </c>
    </row>
    <row r="171" s="2" customFormat="1" ht="21.75" customHeight="1">
      <c r="A171" s="38"/>
      <c r="B171" s="39"/>
      <c r="C171" s="243" t="s">
        <v>361</v>
      </c>
      <c r="D171" s="243" t="s">
        <v>161</v>
      </c>
      <c r="E171" s="244" t="s">
        <v>1664</v>
      </c>
      <c r="F171" s="245" t="s">
        <v>1665</v>
      </c>
      <c r="G171" s="246" t="s">
        <v>237</v>
      </c>
      <c r="H171" s="247">
        <v>2</v>
      </c>
      <c r="I171" s="248"/>
      <c r="J171" s="249">
        <f>ROUND(I171*H171,2)</f>
        <v>0</v>
      </c>
      <c r="K171" s="245" t="s">
        <v>1</v>
      </c>
      <c r="L171" s="44"/>
      <c r="M171" s="250" t="s">
        <v>1</v>
      </c>
      <c r="N171" s="251" t="s">
        <v>39</v>
      </c>
      <c r="O171" s="91"/>
      <c r="P171" s="252">
        <f>O171*H171</f>
        <v>0</v>
      </c>
      <c r="Q171" s="252">
        <v>0</v>
      </c>
      <c r="R171" s="252">
        <f>Q171*H171</f>
        <v>0</v>
      </c>
      <c r="S171" s="252">
        <v>0</v>
      </c>
      <c r="T171" s="25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4" t="s">
        <v>234</v>
      </c>
      <c r="AT171" s="254" t="s">
        <v>161</v>
      </c>
      <c r="AU171" s="254" t="s">
        <v>83</v>
      </c>
      <c r="AY171" s="17" t="s">
        <v>158</v>
      </c>
      <c r="BE171" s="255">
        <f>IF(N171="základní",J171,0)</f>
        <v>0</v>
      </c>
      <c r="BF171" s="255">
        <f>IF(N171="snížená",J171,0)</f>
        <v>0</v>
      </c>
      <c r="BG171" s="255">
        <f>IF(N171="zákl. přenesená",J171,0)</f>
        <v>0</v>
      </c>
      <c r="BH171" s="255">
        <f>IF(N171="sníž. přenesená",J171,0)</f>
        <v>0</v>
      </c>
      <c r="BI171" s="255">
        <f>IF(N171="nulová",J171,0)</f>
        <v>0</v>
      </c>
      <c r="BJ171" s="17" t="s">
        <v>81</v>
      </c>
      <c r="BK171" s="255">
        <f>ROUND(I171*H171,2)</f>
        <v>0</v>
      </c>
      <c r="BL171" s="17" t="s">
        <v>234</v>
      </c>
      <c r="BM171" s="254" t="s">
        <v>1666</v>
      </c>
    </row>
    <row r="172" s="2" customFormat="1" ht="16.5" customHeight="1">
      <c r="A172" s="38"/>
      <c r="B172" s="39"/>
      <c r="C172" s="243" t="s">
        <v>366</v>
      </c>
      <c r="D172" s="243" t="s">
        <v>161</v>
      </c>
      <c r="E172" s="244" t="s">
        <v>1437</v>
      </c>
      <c r="F172" s="245" t="s">
        <v>1667</v>
      </c>
      <c r="G172" s="246" t="s">
        <v>280</v>
      </c>
      <c r="H172" s="247">
        <v>335</v>
      </c>
      <c r="I172" s="248"/>
      <c r="J172" s="249">
        <f>ROUND(I172*H172,2)</f>
        <v>0</v>
      </c>
      <c r="K172" s="245" t="s">
        <v>1</v>
      </c>
      <c r="L172" s="44"/>
      <c r="M172" s="250" t="s">
        <v>1</v>
      </c>
      <c r="N172" s="251" t="s">
        <v>39</v>
      </c>
      <c r="O172" s="91"/>
      <c r="P172" s="252">
        <f>O172*H172</f>
        <v>0</v>
      </c>
      <c r="Q172" s="252">
        <v>0</v>
      </c>
      <c r="R172" s="252">
        <f>Q172*H172</f>
        <v>0</v>
      </c>
      <c r="S172" s="252">
        <v>0</v>
      </c>
      <c r="T172" s="25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4" t="s">
        <v>234</v>
      </c>
      <c r="AT172" s="254" t="s">
        <v>161</v>
      </c>
      <c r="AU172" s="254" t="s">
        <v>83</v>
      </c>
      <c r="AY172" s="17" t="s">
        <v>158</v>
      </c>
      <c r="BE172" s="255">
        <f>IF(N172="základní",J172,0)</f>
        <v>0</v>
      </c>
      <c r="BF172" s="255">
        <f>IF(N172="snížená",J172,0)</f>
        <v>0</v>
      </c>
      <c r="BG172" s="255">
        <f>IF(N172="zákl. přenesená",J172,0)</f>
        <v>0</v>
      </c>
      <c r="BH172" s="255">
        <f>IF(N172="sníž. přenesená",J172,0)</f>
        <v>0</v>
      </c>
      <c r="BI172" s="255">
        <f>IF(N172="nulová",J172,0)</f>
        <v>0</v>
      </c>
      <c r="BJ172" s="17" t="s">
        <v>81</v>
      </c>
      <c r="BK172" s="255">
        <f>ROUND(I172*H172,2)</f>
        <v>0</v>
      </c>
      <c r="BL172" s="17" t="s">
        <v>234</v>
      </c>
      <c r="BM172" s="254" t="s">
        <v>1668</v>
      </c>
    </row>
    <row r="173" s="2" customFormat="1" ht="16.5" customHeight="1">
      <c r="A173" s="38"/>
      <c r="B173" s="39"/>
      <c r="C173" s="294" t="s">
        <v>368</v>
      </c>
      <c r="D173" s="294" t="s">
        <v>384</v>
      </c>
      <c r="E173" s="295" t="s">
        <v>1669</v>
      </c>
      <c r="F173" s="296" t="s">
        <v>1670</v>
      </c>
      <c r="G173" s="297" t="s">
        <v>280</v>
      </c>
      <c r="H173" s="298">
        <v>335</v>
      </c>
      <c r="I173" s="299"/>
      <c r="J173" s="300">
        <f>ROUND(I173*H173,2)</f>
        <v>0</v>
      </c>
      <c r="K173" s="296" t="s">
        <v>1</v>
      </c>
      <c r="L173" s="301"/>
      <c r="M173" s="302" t="s">
        <v>1</v>
      </c>
      <c r="N173" s="303" t="s">
        <v>39</v>
      </c>
      <c r="O173" s="91"/>
      <c r="P173" s="252">
        <f>O173*H173</f>
        <v>0</v>
      </c>
      <c r="Q173" s="252">
        <v>0</v>
      </c>
      <c r="R173" s="252">
        <f>Q173*H173</f>
        <v>0</v>
      </c>
      <c r="S173" s="252">
        <v>0</v>
      </c>
      <c r="T173" s="25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4" t="s">
        <v>390</v>
      </c>
      <c r="AT173" s="254" t="s">
        <v>384</v>
      </c>
      <c r="AU173" s="254" t="s">
        <v>83</v>
      </c>
      <c r="AY173" s="17" t="s">
        <v>158</v>
      </c>
      <c r="BE173" s="255">
        <f>IF(N173="základní",J173,0)</f>
        <v>0</v>
      </c>
      <c r="BF173" s="255">
        <f>IF(N173="snížená",J173,0)</f>
        <v>0</v>
      </c>
      <c r="BG173" s="255">
        <f>IF(N173="zákl. přenesená",J173,0)</f>
        <v>0</v>
      </c>
      <c r="BH173" s="255">
        <f>IF(N173="sníž. přenesená",J173,0)</f>
        <v>0</v>
      </c>
      <c r="BI173" s="255">
        <f>IF(N173="nulová",J173,0)</f>
        <v>0</v>
      </c>
      <c r="BJ173" s="17" t="s">
        <v>81</v>
      </c>
      <c r="BK173" s="255">
        <f>ROUND(I173*H173,2)</f>
        <v>0</v>
      </c>
      <c r="BL173" s="17" t="s">
        <v>234</v>
      </c>
      <c r="BM173" s="254" t="s">
        <v>1671</v>
      </c>
    </row>
    <row r="174" s="2" customFormat="1" ht="16.5" customHeight="1">
      <c r="A174" s="38"/>
      <c r="B174" s="39"/>
      <c r="C174" s="243" t="s">
        <v>373</v>
      </c>
      <c r="D174" s="243" t="s">
        <v>161</v>
      </c>
      <c r="E174" s="244" t="s">
        <v>1443</v>
      </c>
      <c r="F174" s="245" t="s">
        <v>1672</v>
      </c>
      <c r="G174" s="246" t="s">
        <v>254</v>
      </c>
      <c r="H174" s="247">
        <v>2</v>
      </c>
      <c r="I174" s="248"/>
      <c r="J174" s="249">
        <f>ROUND(I174*H174,2)</f>
        <v>0</v>
      </c>
      <c r="K174" s="245" t="s">
        <v>1</v>
      </c>
      <c r="L174" s="44"/>
      <c r="M174" s="250" t="s">
        <v>1</v>
      </c>
      <c r="N174" s="251" t="s">
        <v>39</v>
      </c>
      <c r="O174" s="91"/>
      <c r="P174" s="252">
        <f>O174*H174</f>
        <v>0</v>
      </c>
      <c r="Q174" s="252">
        <v>0</v>
      </c>
      <c r="R174" s="252">
        <f>Q174*H174</f>
        <v>0</v>
      </c>
      <c r="S174" s="252">
        <v>0</v>
      </c>
      <c r="T174" s="25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4" t="s">
        <v>234</v>
      </c>
      <c r="AT174" s="254" t="s">
        <v>161</v>
      </c>
      <c r="AU174" s="254" t="s">
        <v>83</v>
      </c>
      <c r="AY174" s="17" t="s">
        <v>158</v>
      </c>
      <c r="BE174" s="255">
        <f>IF(N174="základní",J174,0)</f>
        <v>0</v>
      </c>
      <c r="BF174" s="255">
        <f>IF(N174="snížená",J174,0)</f>
        <v>0</v>
      </c>
      <c r="BG174" s="255">
        <f>IF(N174="zákl. přenesená",J174,0)</f>
        <v>0</v>
      </c>
      <c r="BH174" s="255">
        <f>IF(N174="sníž. přenesená",J174,0)</f>
        <v>0</v>
      </c>
      <c r="BI174" s="255">
        <f>IF(N174="nulová",J174,0)</f>
        <v>0</v>
      </c>
      <c r="BJ174" s="17" t="s">
        <v>81</v>
      </c>
      <c r="BK174" s="255">
        <f>ROUND(I174*H174,2)</f>
        <v>0</v>
      </c>
      <c r="BL174" s="17" t="s">
        <v>234</v>
      </c>
      <c r="BM174" s="254" t="s">
        <v>1673</v>
      </c>
    </row>
    <row r="175" s="2" customFormat="1" ht="16.5" customHeight="1">
      <c r="A175" s="38"/>
      <c r="B175" s="39"/>
      <c r="C175" s="294" t="s">
        <v>379</v>
      </c>
      <c r="D175" s="294" t="s">
        <v>384</v>
      </c>
      <c r="E175" s="295" t="s">
        <v>1674</v>
      </c>
      <c r="F175" s="296" t="s">
        <v>1675</v>
      </c>
      <c r="G175" s="297" t="s">
        <v>254</v>
      </c>
      <c r="H175" s="298">
        <v>2</v>
      </c>
      <c r="I175" s="299"/>
      <c r="J175" s="300">
        <f>ROUND(I175*H175,2)</f>
        <v>0</v>
      </c>
      <c r="K175" s="296" t="s">
        <v>1</v>
      </c>
      <c r="L175" s="301"/>
      <c r="M175" s="302" t="s">
        <v>1</v>
      </c>
      <c r="N175" s="303" t="s">
        <v>39</v>
      </c>
      <c r="O175" s="91"/>
      <c r="P175" s="252">
        <f>O175*H175</f>
        <v>0</v>
      </c>
      <c r="Q175" s="252">
        <v>0</v>
      </c>
      <c r="R175" s="252">
        <f>Q175*H175</f>
        <v>0</v>
      </c>
      <c r="S175" s="252">
        <v>0</v>
      </c>
      <c r="T175" s="25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4" t="s">
        <v>390</v>
      </c>
      <c r="AT175" s="254" t="s">
        <v>384</v>
      </c>
      <c r="AU175" s="254" t="s">
        <v>83</v>
      </c>
      <c r="AY175" s="17" t="s">
        <v>158</v>
      </c>
      <c r="BE175" s="255">
        <f>IF(N175="základní",J175,0)</f>
        <v>0</v>
      </c>
      <c r="BF175" s="255">
        <f>IF(N175="snížená",J175,0)</f>
        <v>0</v>
      </c>
      <c r="BG175" s="255">
        <f>IF(N175="zákl. přenesená",J175,0)</f>
        <v>0</v>
      </c>
      <c r="BH175" s="255">
        <f>IF(N175="sníž. přenesená",J175,0)</f>
        <v>0</v>
      </c>
      <c r="BI175" s="255">
        <f>IF(N175="nulová",J175,0)</f>
        <v>0</v>
      </c>
      <c r="BJ175" s="17" t="s">
        <v>81</v>
      </c>
      <c r="BK175" s="255">
        <f>ROUND(I175*H175,2)</f>
        <v>0</v>
      </c>
      <c r="BL175" s="17" t="s">
        <v>234</v>
      </c>
      <c r="BM175" s="254" t="s">
        <v>1676</v>
      </c>
    </row>
    <row r="176" s="2" customFormat="1" ht="16.5" customHeight="1">
      <c r="A176" s="38"/>
      <c r="B176" s="39"/>
      <c r="C176" s="243" t="s">
        <v>383</v>
      </c>
      <c r="D176" s="243" t="s">
        <v>161</v>
      </c>
      <c r="E176" s="244" t="s">
        <v>1459</v>
      </c>
      <c r="F176" s="245" t="s">
        <v>1677</v>
      </c>
      <c r="G176" s="246" t="s">
        <v>254</v>
      </c>
      <c r="H176" s="247">
        <v>2</v>
      </c>
      <c r="I176" s="248"/>
      <c r="J176" s="249">
        <f>ROUND(I176*H176,2)</f>
        <v>0</v>
      </c>
      <c r="K176" s="245" t="s">
        <v>1</v>
      </c>
      <c r="L176" s="44"/>
      <c r="M176" s="250" t="s">
        <v>1</v>
      </c>
      <c r="N176" s="251" t="s">
        <v>39</v>
      </c>
      <c r="O176" s="91"/>
      <c r="P176" s="252">
        <f>O176*H176</f>
        <v>0</v>
      </c>
      <c r="Q176" s="252">
        <v>0</v>
      </c>
      <c r="R176" s="252">
        <f>Q176*H176</f>
        <v>0</v>
      </c>
      <c r="S176" s="252">
        <v>0</v>
      </c>
      <c r="T176" s="25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4" t="s">
        <v>234</v>
      </c>
      <c r="AT176" s="254" t="s">
        <v>161</v>
      </c>
      <c r="AU176" s="254" t="s">
        <v>83</v>
      </c>
      <c r="AY176" s="17" t="s">
        <v>158</v>
      </c>
      <c r="BE176" s="255">
        <f>IF(N176="základní",J176,0)</f>
        <v>0</v>
      </c>
      <c r="BF176" s="255">
        <f>IF(N176="snížená",J176,0)</f>
        <v>0</v>
      </c>
      <c r="BG176" s="255">
        <f>IF(N176="zákl. přenesená",J176,0)</f>
        <v>0</v>
      </c>
      <c r="BH176" s="255">
        <f>IF(N176="sníž. přenesená",J176,0)</f>
        <v>0</v>
      </c>
      <c r="BI176" s="255">
        <f>IF(N176="nulová",J176,0)</f>
        <v>0</v>
      </c>
      <c r="BJ176" s="17" t="s">
        <v>81</v>
      </c>
      <c r="BK176" s="255">
        <f>ROUND(I176*H176,2)</f>
        <v>0</v>
      </c>
      <c r="BL176" s="17" t="s">
        <v>234</v>
      </c>
      <c r="BM176" s="254" t="s">
        <v>1678</v>
      </c>
    </row>
    <row r="177" s="2" customFormat="1" ht="16.5" customHeight="1">
      <c r="A177" s="38"/>
      <c r="B177" s="39"/>
      <c r="C177" s="294" t="s">
        <v>390</v>
      </c>
      <c r="D177" s="294" t="s">
        <v>384</v>
      </c>
      <c r="E177" s="295" t="s">
        <v>1679</v>
      </c>
      <c r="F177" s="296" t="s">
        <v>1680</v>
      </c>
      <c r="G177" s="297" t="s">
        <v>254</v>
      </c>
      <c r="H177" s="298">
        <v>2</v>
      </c>
      <c r="I177" s="299"/>
      <c r="J177" s="300">
        <f>ROUND(I177*H177,2)</f>
        <v>0</v>
      </c>
      <c r="K177" s="296" t="s">
        <v>1</v>
      </c>
      <c r="L177" s="301"/>
      <c r="M177" s="302" t="s">
        <v>1</v>
      </c>
      <c r="N177" s="303" t="s">
        <v>39</v>
      </c>
      <c r="O177" s="91"/>
      <c r="P177" s="252">
        <f>O177*H177</f>
        <v>0</v>
      </c>
      <c r="Q177" s="252">
        <v>0</v>
      </c>
      <c r="R177" s="252">
        <f>Q177*H177</f>
        <v>0</v>
      </c>
      <c r="S177" s="252">
        <v>0</v>
      </c>
      <c r="T177" s="25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4" t="s">
        <v>390</v>
      </c>
      <c r="AT177" s="254" t="s">
        <v>384</v>
      </c>
      <c r="AU177" s="254" t="s">
        <v>83</v>
      </c>
      <c r="AY177" s="17" t="s">
        <v>158</v>
      </c>
      <c r="BE177" s="255">
        <f>IF(N177="základní",J177,0)</f>
        <v>0</v>
      </c>
      <c r="BF177" s="255">
        <f>IF(N177="snížená",J177,0)</f>
        <v>0</v>
      </c>
      <c r="BG177" s="255">
        <f>IF(N177="zákl. přenesená",J177,0)</f>
        <v>0</v>
      </c>
      <c r="BH177" s="255">
        <f>IF(N177="sníž. přenesená",J177,0)</f>
        <v>0</v>
      </c>
      <c r="BI177" s="255">
        <f>IF(N177="nulová",J177,0)</f>
        <v>0</v>
      </c>
      <c r="BJ177" s="17" t="s">
        <v>81</v>
      </c>
      <c r="BK177" s="255">
        <f>ROUND(I177*H177,2)</f>
        <v>0</v>
      </c>
      <c r="BL177" s="17" t="s">
        <v>234</v>
      </c>
      <c r="BM177" s="254" t="s">
        <v>1681</v>
      </c>
    </row>
    <row r="178" s="12" customFormat="1" ht="25.92" customHeight="1">
      <c r="A178" s="12"/>
      <c r="B178" s="227"/>
      <c r="C178" s="228"/>
      <c r="D178" s="229" t="s">
        <v>73</v>
      </c>
      <c r="E178" s="230" t="s">
        <v>384</v>
      </c>
      <c r="F178" s="230" t="s">
        <v>1390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P179+P202+P287</f>
        <v>0</v>
      </c>
      <c r="Q178" s="235"/>
      <c r="R178" s="236">
        <f>R179+R202+R287</f>
        <v>18.125435600000003</v>
      </c>
      <c r="S178" s="235"/>
      <c r="T178" s="237">
        <f>T179+T202+T287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177</v>
      </c>
      <c r="AT178" s="239" t="s">
        <v>73</v>
      </c>
      <c r="AU178" s="239" t="s">
        <v>74</v>
      </c>
      <c r="AY178" s="238" t="s">
        <v>158</v>
      </c>
      <c r="BK178" s="240">
        <f>BK179+BK202+BK287</f>
        <v>0</v>
      </c>
    </row>
    <row r="179" s="12" customFormat="1" ht="22.8" customHeight="1">
      <c r="A179" s="12"/>
      <c r="B179" s="227"/>
      <c r="C179" s="228"/>
      <c r="D179" s="229" t="s">
        <v>73</v>
      </c>
      <c r="E179" s="241" t="s">
        <v>1682</v>
      </c>
      <c r="F179" s="241" t="s">
        <v>1683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SUM(P180:P201)</f>
        <v>0</v>
      </c>
      <c r="Q179" s="235"/>
      <c r="R179" s="236">
        <f>SUM(R180:R201)</f>
        <v>6.1818</v>
      </c>
      <c r="S179" s="235"/>
      <c r="T179" s="237">
        <f>SUM(T180:T201)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177</v>
      </c>
      <c r="AT179" s="239" t="s">
        <v>73</v>
      </c>
      <c r="AU179" s="239" t="s">
        <v>81</v>
      </c>
      <c r="AY179" s="238" t="s">
        <v>158</v>
      </c>
      <c r="BK179" s="240">
        <f>SUM(BK180:BK201)</f>
        <v>0</v>
      </c>
    </row>
    <row r="180" s="2" customFormat="1" ht="16.5" customHeight="1">
      <c r="A180" s="38"/>
      <c r="B180" s="39"/>
      <c r="C180" s="243" t="s">
        <v>394</v>
      </c>
      <c r="D180" s="243" t="s">
        <v>161</v>
      </c>
      <c r="E180" s="244" t="s">
        <v>1684</v>
      </c>
      <c r="F180" s="245" t="s">
        <v>1685</v>
      </c>
      <c r="G180" s="246" t="s">
        <v>237</v>
      </c>
      <c r="H180" s="247">
        <v>2</v>
      </c>
      <c r="I180" s="248"/>
      <c r="J180" s="249">
        <f>ROUND(I180*H180,2)</f>
        <v>0</v>
      </c>
      <c r="K180" s="245" t="s">
        <v>1</v>
      </c>
      <c r="L180" s="44"/>
      <c r="M180" s="250" t="s">
        <v>1</v>
      </c>
      <c r="N180" s="251" t="s">
        <v>39</v>
      </c>
      <c r="O180" s="91"/>
      <c r="P180" s="252">
        <f>O180*H180</f>
        <v>0</v>
      </c>
      <c r="Q180" s="252">
        <v>0</v>
      </c>
      <c r="R180" s="252">
        <f>Q180*H180</f>
        <v>0</v>
      </c>
      <c r="S180" s="252">
        <v>0</v>
      </c>
      <c r="T180" s="25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4" t="s">
        <v>549</v>
      </c>
      <c r="AT180" s="254" t="s">
        <v>161</v>
      </c>
      <c r="AU180" s="254" t="s">
        <v>83</v>
      </c>
      <c r="AY180" s="17" t="s">
        <v>158</v>
      </c>
      <c r="BE180" s="255">
        <f>IF(N180="základní",J180,0)</f>
        <v>0</v>
      </c>
      <c r="BF180" s="255">
        <f>IF(N180="snížená",J180,0)</f>
        <v>0</v>
      </c>
      <c r="BG180" s="255">
        <f>IF(N180="zákl. přenesená",J180,0)</f>
        <v>0</v>
      </c>
      <c r="BH180" s="255">
        <f>IF(N180="sníž. přenesená",J180,0)</f>
        <v>0</v>
      </c>
      <c r="BI180" s="255">
        <f>IF(N180="nulová",J180,0)</f>
        <v>0</v>
      </c>
      <c r="BJ180" s="17" t="s">
        <v>81</v>
      </c>
      <c r="BK180" s="255">
        <f>ROUND(I180*H180,2)</f>
        <v>0</v>
      </c>
      <c r="BL180" s="17" t="s">
        <v>549</v>
      </c>
      <c r="BM180" s="254" t="s">
        <v>1686</v>
      </c>
    </row>
    <row r="181" s="2" customFormat="1" ht="16.5" customHeight="1">
      <c r="A181" s="38"/>
      <c r="B181" s="39"/>
      <c r="C181" s="294" t="s">
        <v>396</v>
      </c>
      <c r="D181" s="294" t="s">
        <v>384</v>
      </c>
      <c r="E181" s="295" t="s">
        <v>1687</v>
      </c>
      <c r="F181" s="296" t="s">
        <v>1688</v>
      </c>
      <c r="G181" s="297" t="s">
        <v>254</v>
      </c>
      <c r="H181" s="298">
        <v>2</v>
      </c>
      <c r="I181" s="299"/>
      <c r="J181" s="300">
        <f>ROUND(I181*H181,2)</f>
        <v>0</v>
      </c>
      <c r="K181" s="296" t="s">
        <v>1</v>
      </c>
      <c r="L181" s="301"/>
      <c r="M181" s="302" t="s">
        <v>1</v>
      </c>
      <c r="N181" s="303" t="s">
        <v>39</v>
      </c>
      <c r="O181" s="91"/>
      <c r="P181" s="252">
        <f>O181*H181</f>
        <v>0</v>
      </c>
      <c r="Q181" s="252">
        <v>0</v>
      </c>
      <c r="R181" s="252">
        <f>Q181*H181</f>
        <v>0</v>
      </c>
      <c r="S181" s="252">
        <v>0</v>
      </c>
      <c r="T181" s="25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4" t="s">
        <v>1485</v>
      </c>
      <c r="AT181" s="254" t="s">
        <v>384</v>
      </c>
      <c r="AU181" s="254" t="s">
        <v>83</v>
      </c>
      <c r="AY181" s="17" t="s">
        <v>158</v>
      </c>
      <c r="BE181" s="255">
        <f>IF(N181="základní",J181,0)</f>
        <v>0</v>
      </c>
      <c r="BF181" s="255">
        <f>IF(N181="snížená",J181,0)</f>
        <v>0</v>
      </c>
      <c r="BG181" s="255">
        <f>IF(N181="zákl. přenesená",J181,0)</f>
        <v>0</v>
      </c>
      <c r="BH181" s="255">
        <f>IF(N181="sníž. přenesená",J181,0)</f>
        <v>0</v>
      </c>
      <c r="BI181" s="255">
        <f>IF(N181="nulová",J181,0)</f>
        <v>0</v>
      </c>
      <c r="BJ181" s="17" t="s">
        <v>81</v>
      </c>
      <c r="BK181" s="255">
        <f>ROUND(I181*H181,2)</f>
        <v>0</v>
      </c>
      <c r="BL181" s="17" t="s">
        <v>549</v>
      </c>
      <c r="BM181" s="254" t="s">
        <v>1689</v>
      </c>
    </row>
    <row r="182" s="2" customFormat="1" ht="16.5" customHeight="1">
      <c r="A182" s="38"/>
      <c r="B182" s="39"/>
      <c r="C182" s="243" t="s">
        <v>401</v>
      </c>
      <c r="D182" s="243" t="s">
        <v>161</v>
      </c>
      <c r="E182" s="244" t="s">
        <v>1690</v>
      </c>
      <c r="F182" s="245" t="s">
        <v>1691</v>
      </c>
      <c r="G182" s="246" t="s">
        <v>237</v>
      </c>
      <c r="H182" s="247">
        <v>2</v>
      </c>
      <c r="I182" s="248"/>
      <c r="J182" s="249">
        <f>ROUND(I182*H182,2)</f>
        <v>0</v>
      </c>
      <c r="K182" s="245" t="s">
        <v>1</v>
      </c>
      <c r="L182" s="44"/>
      <c r="M182" s="250" t="s">
        <v>1</v>
      </c>
      <c r="N182" s="251" t="s">
        <v>39</v>
      </c>
      <c r="O182" s="91"/>
      <c r="P182" s="252">
        <f>O182*H182</f>
        <v>0</v>
      </c>
      <c r="Q182" s="252">
        <v>0</v>
      </c>
      <c r="R182" s="252">
        <f>Q182*H182</f>
        <v>0</v>
      </c>
      <c r="S182" s="252">
        <v>0</v>
      </c>
      <c r="T182" s="25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4" t="s">
        <v>549</v>
      </c>
      <c r="AT182" s="254" t="s">
        <v>161</v>
      </c>
      <c r="AU182" s="254" t="s">
        <v>83</v>
      </c>
      <c r="AY182" s="17" t="s">
        <v>158</v>
      </c>
      <c r="BE182" s="255">
        <f>IF(N182="základní",J182,0)</f>
        <v>0</v>
      </c>
      <c r="BF182" s="255">
        <f>IF(N182="snížená",J182,0)</f>
        <v>0</v>
      </c>
      <c r="BG182" s="255">
        <f>IF(N182="zákl. přenesená",J182,0)</f>
        <v>0</v>
      </c>
      <c r="BH182" s="255">
        <f>IF(N182="sníž. přenesená",J182,0)</f>
        <v>0</v>
      </c>
      <c r="BI182" s="255">
        <f>IF(N182="nulová",J182,0)</f>
        <v>0</v>
      </c>
      <c r="BJ182" s="17" t="s">
        <v>81</v>
      </c>
      <c r="BK182" s="255">
        <f>ROUND(I182*H182,2)</f>
        <v>0</v>
      </c>
      <c r="BL182" s="17" t="s">
        <v>549</v>
      </c>
      <c r="BM182" s="254" t="s">
        <v>1692</v>
      </c>
    </row>
    <row r="183" s="2" customFormat="1" ht="16.5" customHeight="1">
      <c r="A183" s="38"/>
      <c r="B183" s="39"/>
      <c r="C183" s="294" t="s">
        <v>407</v>
      </c>
      <c r="D183" s="294" t="s">
        <v>384</v>
      </c>
      <c r="E183" s="295" t="s">
        <v>1693</v>
      </c>
      <c r="F183" s="296" t="s">
        <v>1694</v>
      </c>
      <c r="G183" s="297" t="s">
        <v>254</v>
      </c>
      <c r="H183" s="298">
        <v>2</v>
      </c>
      <c r="I183" s="299"/>
      <c r="J183" s="300">
        <f>ROUND(I183*H183,2)</f>
        <v>0</v>
      </c>
      <c r="K183" s="296" t="s">
        <v>1</v>
      </c>
      <c r="L183" s="301"/>
      <c r="M183" s="302" t="s">
        <v>1</v>
      </c>
      <c r="N183" s="303" t="s">
        <v>39</v>
      </c>
      <c r="O183" s="91"/>
      <c r="P183" s="252">
        <f>O183*H183</f>
        <v>0</v>
      </c>
      <c r="Q183" s="252">
        <v>0</v>
      </c>
      <c r="R183" s="252">
        <f>Q183*H183</f>
        <v>0</v>
      </c>
      <c r="S183" s="252">
        <v>0</v>
      </c>
      <c r="T183" s="253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4" t="s">
        <v>1485</v>
      </c>
      <c r="AT183" s="254" t="s">
        <v>384</v>
      </c>
      <c r="AU183" s="254" t="s">
        <v>83</v>
      </c>
      <c r="AY183" s="17" t="s">
        <v>158</v>
      </c>
      <c r="BE183" s="255">
        <f>IF(N183="základní",J183,0)</f>
        <v>0</v>
      </c>
      <c r="BF183" s="255">
        <f>IF(N183="snížená",J183,0)</f>
        <v>0</v>
      </c>
      <c r="BG183" s="255">
        <f>IF(N183="zákl. přenesená",J183,0)</f>
        <v>0</v>
      </c>
      <c r="BH183" s="255">
        <f>IF(N183="sníž. přenesená",J183,0)</f>
        <v>0</v>
      </c>
      <c r="BI183" s="255">
        <f>IF(N183="nulová",J183,0)</f>
        <v>0</v>
      </c>
      <c r="BJ183" s="17" t="s">
        <v>81</v>
      </c>
      <c r="BK183" s="255">
        <f>ROUND(I183*H183,2)</f>
        <v>0</v>
      </c>
      <c r="BL183" s="17" t="s">
        <v>549</v>
      </c>
      <c r="BM183" s="254" t="s">
        <v>1695</v>
      </c>
    </row>
    <row r="184" s="2" customFormat="1" ht="16.5" customHeight="1">
      <c r="A184" s="38"/>
      <c r="B184" s="39"/>
      <c r="C184" s="243" t="s">
        <v>414</v>
      </c>
      <c r="D184" s="243" t="s">
        <v>161</v>
      </c>
      <c r="E184" s="244" t="s">
        <v>1696</v>
      </c>
      <c r="F184" s="245" t="s">
        <v>1697</v>
      </c>
      <c r="G184" s="246" t="s">
        <v>237</v>
      </c>
      <c r="H184" s="247">
        <v>2</v>
      </c>
      <c r="I184" s="248"/>
      <c r="J184" s="249">
        <f>ROUND(I184*H184,2)</f>
        <v>0</v>
      </c>
      <c r="K184" s="245" t="s">
        <v>1</v>
      </c>
      <c r="L184" s="44"/>
      <c r="M184" s="250" t="s">
        <v>1</v>
      </c>
      <c r="N184" s="251" t="s">
        <v>39</v>
      </c>
      <c r="O184" s="91"/>
      <c r="P184" s="252">
        <f>O184*H184</f>
        <v>0</v>
      </c>
      <c r="Q184" s="252">
        <v>0</v>
      </c>
      <c r="R184" s="252">
        <f>Q184*H184</f>
        <v>0</v>
      </c>
      <c r="S184" s="252">
        <v>0</v>
      </c>
      <c r="T184" s="25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4" t="s">
        <v>549</v>
      </c>
      <c r="AT184" s="254" t="s">
        <v>161</v>
      </c>
      <c r="AU184" s="254" t="s">
        <v>83</v>
      </c>
      <c r="AY184" s="17" t="s">
        <v>158</v>
      </c>
      <c r="BE184" s="255">
        <f>IF(N184="základní",J184,0)</f>
        <v>0</v>
      </c>
      <c r="BF184" s="255">
        <f>IF(N184="snížená",J184,0)</f>
        <v>0</v>
      </c>
      <c r="BG184" s="255">
        <f>IF(N184="zákl. přenesená",J184,0)</f>
        <v>0</v>
      </c>
      <c r="BH184" s="255">
        <f>IF(N184="sníž. přenesená",J184,0)</f>
        <v>0</v>
      </c>
      <c r="BI184" s="255">
        <f>IF(N184="nulová",J184,0)</f>
        <v>0</v>
      </c>
      <c r="BJ184" s="17" t="s">
        <v>81</v>
      </c>
      <c r="BK184" s="255">
        <f>ROUND(I184*H184,2)</f>
        <v>0</v>
      </c>
      <c r="BL184" s="17" t="s">
        <v>549</v>
      </c>
      <c r="BM184" s="254" t="s">
        <v>1698</v>
      </c>
    </row>
    <row r="185" s="2" customFormat="1" ht="16.5" customHeight="1">
      <c r="A185" s="38"/>
      <c r="B185" s="39"/>
      <c r="C185" s="243" t="s">
        <v>419</v>
      </c>
      <c r="D185" s="243" t="s">
        <v>161</v>
      </c>
      <c r="E185" s="244" t="s">
        <v>1699</v>
      </c>
      <c r="F185" s="245" t="s">
        <v>1700</v>
      </c>
      <c r="G185" s="246" t="s">
        <v>1701</v>
      </c>
      <c r="H185" s="247">
        <v>2</v>
      </c>
      <c r="I185" s="248"/>
      <c r="J185" s="249">
        <f>ROUND(I185*H185,2)</f>
        <v>0</v>
      </c>
      <c r="K185" s="245" t="s">
        <v>260</v>
      </c>
      <c r="L185" s="44"/>
      <c r="M185" s="250" t="s">
        <v>1</v>
      </c>
      <c r="N185" s="251" t="s">
        <v>39</v>
      </c>
      <c r="O185" s="91"/>
      <c r="P185" s="252">
        <f>O185*H185</f>
        <v>0</v>
      </c>
      <c r="Q185" s="252">
        <v>0</v>
      </c>
      <c r="R185" s="252">
        <f>Q185*H185</f>
        <v>0</v>
      </c>
      <c r="S185" s="252">
        <v>0</v>
      </c>
      <c r="T185" s="25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4" t="s">
        <v>549</v>
      </c>
      <c r="AT185" s="254" t="s">
        <v>161</v>
      </c>
      <c r="AU185" s="254" t="s">
        <v>83</v>
      </c>
      <c r="AY185" s="17" t="s">
        <v>158</v>
      </c>
      <c r="BE185" s="255">
        <f>IF(N185="základní",J185,0)</f>
        <v>0</v>
      </c>
      <c r="BF185" s="255">
        <f>IF(N185="snížená",J185,0)</f>
        <v>0</v>
      </c>
      <c r="BG185" s="255">
        <f>IF(N185="zákl. přenesená",J185,0)</f>
        <v>0</v>
      </c>
      <c r="BH185" s="255">
        <f>IF(N185="sníž. přenesená",J185,0)</f>
        <v>0</v>
      </c>
      <c r="BI185" s="255">
        <f>IF(N185="nulová",J185,0)</f>
        <v>0</v>
      </c>
      <c r="BJ185" s="17" t="s">
        <v>81</v>
      </c>
      <c r="BK185" s="255">
        <f>ROUND(I185*H185,2)</f>
        <v>0</v>
      </c>
      <c r="BL185" s="17" t="s">
        <v>549</v>
      </c>
      <c r="BM185" s="254" t="s">
        <v>1702</v>
      </c>
    </row>
    <row r="186" s="2" customFormat="1" ht="16.5" customHeight="1">
      <c r="A186" s="38"/>
      <c r="B186" s="39"/>
      <c r="C186" s="294" t="s">
        <v>424</v>
      </c>
      <c r="D186" s="294" t="s">
        <v>384</v>
      </c>
      <c r="E186" s="295" t="s">
        <v>1703</v>
      </c>
      <c r="F186" s="296" t="s">
        <v>1704</v>
      </c>
      <c r="G186" s="297" t="s">
        <v>237</v>
      </c>
      <c r="H186" s="298">
        <v>2</v>
      </c>
      <c r="I186" s="299"/>
      <c r="J186" s="300">
        <f>ROUND(I186*H186,2)</f>
        <v>0</v>
      </c>
      <c r="K186" s="296" t="s">
        <v>1</v>
      </c>
      <c r="L186" s="301"/>
      <c r="M186" s="302" t="s">
        <v>1</v>
      </c>
      <c r="N186" s="303" t="s">
        <v>39</v>
      </c>
      <c r="O186" s="91"/>
      <c r="P186" s="252">
        <f>O186*H186</f>
        <v>0</v>
      </c>
      <c r="Q186" s="252">
        <v>0</v>
      </c>
      <c r="R186" s="252">
        <f>Q186*H186</f>
        <v>0</v>
      </c>
      <c r="S186" s="252">
        <v>0</v>
      </c>
      <c r="T186" s="25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4" t="s">
        <v>862</v>
      </c>
      <c r="AT186" s="254" t="s">
        <v>384</v>
      </c>
      <c r="AU186" s="254" t="s">
        <v>83</v>
      </c>
      <c r="AY186" s="17" t="s">
        <v>158</v>
      </c>
      <c r="BE186" s="255">
        <f>IF(N186="základní",J186,0)</f>
        <v>0</v>
      </c>
      <c r="BF186" s="255">
        <f>IF(N186="snížená",J186,0)</f>
        <v>0</v>
      </c>
      <c r="BG186" s="255">
        <f>IF(N186="zákl. přenesená",J186,0)</f>
        <v>0</v>
      </c>
      <c r="BH186" s="255">
        <f>IF(N186="sníž. přenesená",J186,0)</f>
        <v>0</v>
      </c>
      <c r="BI186" s="255">
        <f>IF(N186="nulová",J186,0)</f>
        <v>0</v>
      </c>
      <c r="BJ186" s="17" t="s">
        <v>81</v>
      </c>
      <c r="BK186" s="255">
        <f>ROUND(I186*H186,2)</f>
        <v>0</v>
      </c>
      <c r="BL186" s="17" t="s">
        <v>862</v>
      </c>
      <c r="BM186" s="254" t="s">
        <v>1705</v>
      </c>
    </row>
    <row r="187" s="2" customFormat="1" ht="33" customHeight="1">
      <c r="A187" s="38"/>
      <c r="B187" s="39"/>
      <c r="C187" s="243" t="s">
        <v>429</v>
      </c>
      <c r="D187" s="243" t="s">
        <v>161</v>
      </c>
      <c r="E187" s="244" t="s">
        <v>1706</v>
      </c>
      <c r="F187" s="245" t="s">
        <v>1707</v>
      </c>
      <c r="G187" s="246" t="s">
        <v>280</v>
      </c>
      <c r="H187" s="247">
        <v>35</v>
      </c>
      <c r="I187" s="248"/>
      <c r="J187" s="249">
        <f>ROUND(I187*H187,2)</f>
        <v>0</v>
      </c>
      <c r="K187" s="245" t="s">
        <v>260</v>
      </c>
      <c r="L187" s="44"/>
      <c r="M187" s="250" t="s">
        <v>1</v>
      </c>
      <c r="N187" s="251" t="s">
        <v>39</v>
      </c>
      <c r="O187" s="91"/>
      <c r="P187" s="252">
        <f>O187*H187</f>
        <v>0</v>
      </c>
      <c r="Q187" s="252">
        <v>0</v>
      </c>
      <c r="R187" s="252">
        <f>Q187*H187</f>
        <v>0</v>
      </c>
      <c r="S187" s="252">
        <v>0</v>
      </c>
      <c r="T187" s="25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4" t="s">
        <v>549</v>
      </c>
      <c r="AT187" s="254" t="s">
        <v>161</v>
      </c>
      <c r="AU187" s="254" t="s">
        <v>83</v>
      </c>
      <c r="AY187" s="17" t="s">
        <v>158</v>
      </c>
      <c r="BE187" s="255">
        <f>IF(N187="základní",J187,0)</f>
        <v>0</v>
      </c>
      <c r="BF187" s="255">
        <f>IF(N187="snížená",J187,0)</f>
        <v>0</v>
      </c>
      <c r="BG187" s="255">
        <f>IF(N187="zákl. přenesená",J187,0)</f>
        <v>0</v>
      </c>
      <c r="BH187" s="255">
        <f>IF(N187="sníž. přenesená",J187,0)</f>
        <v>0</v>
      </c>
      <c r="BI187" s="255">
        <f>IF(N187="nulová",J187,0)</f>
        <v>0</v>
      </c>
      <c r="BJ187" s="17" t="s">
        <v>81</v>
      </c>
      <c r="BK187" s="255">
        <f>ROUND(I187*H187,2)</f>
        <v>0</v>
      </c>
      <c r="BL187" s="17" t="s">
        <v>549</v>
      </c>
      <c r="BM187" s="254" t="s">
        <v>1708</v>
      </c>
    </row>
    <row r="188" s="2" customFormat="1" ht="16.5" customHeight="1">
      <c r="A188" s="38"/>
      <c r="B188" s="39"/>
      <c r="C188" s="294" t="s">
        <v>434</v>
      </c>
      <c r="D188" s="294" t="s">
        <v>384</v>
      </c>
      <c r="E188" s="295" t="s">
        <v>1709</v>
      </c>
      <c r="F188" s="296" t="s">
        <v>1710</v>
      </c>
      <c r="G188" s="297" t="s">
        <v>1215</v>
      </c>
      <c r="H188" s="298">
        <v>35</v>
      </c>
      <c r="I188" s="299"/>
      <c r="J188" s="300">
        <f>ROUND(I188*H188,2)</f>
        <v>0</v>
      </c>
      <c r="K188" s="296" t="s">
        <v>260</v>
      </c>
      <c r="L188" s="301"/>
      <c r="M188" s="302" t="s">
        <v>1</v>
      </c>
      <c r="N188" s="303" t="s">
        <v>39</v>
      </c>
      <c r="O188" s="91"/>
      <c r="P188" s="252">
        <f>O188*H188</f>
        <v>0</v>
      </c>
      <c r="Q188" s="252">
        <v>0.001</v>
      </c>
      <c r="R188" s="252">
        <f>Q188*H188</f>
        <v>0.035000000000000003</v>
      </c>
      <c r="S188" s="252">
        <v>0</v>
      </c>
      <c r="T188" s="25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4" t="s">
        <v>862</v>
      </c>
      <c r="AT188" s="254" t="s">
        <v>384</v>
      </c>
      <c r="AU188" s="254" t="s">
        <v>83</v>
      </c>
      <c r="AY188" s="17" t="s">
        <v>158</v>
      </c>
      <c r="BE188" s="255">
        <f>IF(N188="základní",J188,0)</f>
        <v>0</v>
      </c>
      <c r="BF188" s="255">
        <f>IF(N188="snížená",J188,0)</f>
        <v>0</v>
      </c>
      <c r="BG188" s="255">
        <f>IF(N188="zákl. přenesená",J188,0)</f>
        <v>0</v>
      </c>
      <c r="BH188" s="255">
        <f>IF(N188="sníž. přenesená",J188,0)</f>
        <v>0</v>
      </c>
      <c r="BI188" s="255">
        <f>IF(N188="nulová",J188,0)</f>
        <v>0</v>
      </c>
      <c r="BJ188" s="17" t="s">
        <v>81</v>
      </c>
      <c r="BK188" s="255">
        <f>ROUND(I188*H188,2)</f>
        <v>0</v>
      </c>
      <c r="BL188" s="17" t="s">
        <v>862</v>
      </c>
      <c r="BM188" s="254" t="s">
        <v>1711</v>
      </c>
    </row>
    <row r="189" s="2" customFormat="1" ht="33" customHeight="1">
      <c r="A189" s="38"/>
      <c r="B189" s="39"/>
      <c r="C189" s="243" t="s">
        <v>439</v>
      </c>
      <c r="D189" s="243" t="s">
        <v>161</v>
      </c>
      <c r="E189" s="244" t="s">
        <v>1712</v>
      </c>
      <c r="F189" s="245" t="s">
        <v>1713</v>
      </c>
      <c r="G189" s="246" t="s">
        <v>280</v>
      </c>
      <c r="H189" s="247">
        <v>35</v>
      </c>
      <c r="I189" s="248"/>
      <c r="J189" s="249">
        <f>ROUND(I189*H189,2)</f>
        <v>0</v>
      </c>
      <c r="K189" s="245" t="s">
        <v>260</v>
      </c>
      <c r="L189" s="44"/>
      <c r="M189" s="250" t="s">
        <v>1</v>
      </c>
      <c r="N189" s="251" t="s">
        <v>39</v>
      </c>
      <c r="O189" s="91"/>
      <c r="P189" s="252">
        <f>O189*H189</f>
        <v>0</v>
      </c>
      <c r="Q189" s="252">
        <v>0</v>
      </c>
      <c r="R189" s="252">
        <f>Q189*H189</f>
        <v>0</v>
      </c>
      <c r="S189" s="252">
        <v>0</v>
      </c>
      <c r="T189" s="25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4" t="s">
        <v>549</v>
      </c>
      <c r="AT189" s="254" t="s">
        <v>161</v>
      </c>
      <c r="AU189" s="254" t="s">
        <v>83</v>
      </c>
      <c r="AY189" s="17" t="s">
        <v>158</v>
      </c>
      <c r="BE189" s="255">
        <f>IF(N189="základní",J189,0)</f>
        <v>0</v>
      </c>
      <c r="BF189" s="255">
        <f>IF(N189="snížená",J189,0)</f>
        <v>0</v>
      </c>
      <c r="BG189" s="255">
        <f>IF(N189="zákl. přenesená",J189,0)</f>
        <v>0</v>
      </c>
      <c r="BH189" s="255">
        <f>IF(N189="sníž. přenesená",J189,0)</f>
        <v>0</v>
      </c>
      <c r="BI189" s="255">
        <f>IF(N189="nulová",J189,0)</f>
        <v>0</v>
      </c>
      <c r="BJ189" s="17" t="s">
        <v>81</v>
      </c>
      <c r="BK189" s="255">
        <f>ROUND(I189*H189,2)</f>
        <v>0</v>
      </c>
      <c r="BL189" s="17" t="s">
        <v>549</v>
      </c>
      <c r="BM189" s="254" t="s">
        <v>1714</v>
      </c>
    </row>
    <row r="190" s="2" customFormat="1" ht="21.75" customHeight="1">
      <c r="A190" s="38"/>
      <c r="B190" s="39"/>
      <c r="C190" s="243" t="s">
        <v>445</v>
      </c>
      <c r="D190" s="243" t="s">
        <v>161</v>
      </c>
      <c r="E190" s="244" t="s">
        <v>1715</v>
      </c>
      <c r="F190" s="245" t="s">
        <v>1716</v>
      </c>
      <c r="G190" s="246" t="s">
        <v>280</v>
      </c>
      <c r="H190" s="247">
        <v>20</v>
      </c>
      <c r="I190" s="248"/>
      <c r="J190" s="249">
        <f>ROUND(I190*H190,2)</f>
        <v>0</v>
      </c>
      <c r="K190" s="245" t="s">
        <v>260</v>
      </c>
      <c r="L190" s="44"/>
      <c r="M190" s="250" t="s">
        <v>1</v>
      </c>
      <c r="N190" s="251" t="s">
        <v>39</v>
      </c>
      <c r="O190" s="91"/>
      <c r="P190" s="252">
        <f>O190*H190</f>
        <v>0</v>
      </c>
      <c r="Q190" s="252">
        <v>0</v>
      </c>
      <c r="R190" s="252">
        <f>Q190*H190</f>
        <v>0</v>
      </c>
      <c r="S190" s="252">
        <v>0</v>
      </c>
      <c r="T190" s="25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4" t="s">
        <v>549</v>
      </c>
      <c r="AT190" s="254" t="s">
        <v>161</v>
      </c>
      <c r="AU190" s="254" t="s">
        <v>83</v>
      </c>
      <c r="AY190" s="17" t="s">
        <v>158</v>
      </c>
      <c r="BE190" s="255">
        <f>IF(N190="základní",J190,0)</f>
        <v>0</v>
      </c>
      <c r="BF190" s="255">
        <f>IF(N190="snížená",J190,0)</f>
        <v>0</v>
      </c>
      <c r="BG190" s="255">
        <f>IF(N190="zákl. přenesená",J190,0)</f>
        <v>0</v>
      </c>
      <c r="BH190" s="255">
        <f>IF(N190="sníž. přenesená",J190,0)</f>
        <v>0</v>
      </c>
      <c r="BI190" s="255">
        <f>IF(N190="nulová",J190,0)</f>
        <v>0</v>
      </c>
      <c r="BJ190" s="17" t="s">
        <v>81</v>
      </c>
      <c r="BK190" s="255">
        <f>ROUND(I190*H190,2)</f>
        <v>0</v>
      </c>
      <c r="BL190" s="17" t="s">
        <v>549</v>
      </c>
      <c r="BM190" s="254" t="s">
        <v>1717</v>
      </c>
    </row>
    <row r="191" s="2" customFormat="1" ht="16.5" customHeight="1">
      <c r="A191" s="38"/>
      <c r="B191" s="39"/>
      <c r="C191" s="294" t="s">
        <v>450</v>
      </c>
      <c r="D191" s="294" t="s">
        <v>384</v>
      </c>
      <c r="E191" s="295" t="s">
        <v>1718</v>
      </c>
      <c r="F191" s="296" t="s">
        <v>1719</v>
      </c>
      <c r="G191" s="297" t="s">
        <v>1215</v>
      </c>
      <c r="H191" s="298">
        <v>20</v>
      </c>
      <c r="I191" s="299"/>
      <c r="J191" s="300">
        <f>ROUND(I191*H191,2)</f>
        <v>0</v>
      </c>
      <c r="K191" s="296" t="s">
        <v>260</v>
      </c>
      <c r="L191" s="301"/>
      <c r="M191" s="302" t="s">
        <v>1</v>
      </c>
      <c r="N191" s="303" t="s">
        <v>39</v>
      </c>
      <c r="O191" s="91"/>
      <c r="P191" s="252">
        <f>O191*H191</f>
        <v>0</v>
      </c>
      <c r="Q191" s="252">
        <v>0.001</v>
      </c>
      <c r="R191" s="252">
        <f>Q191*H191</f>
        <v>0.02</v>
      </c>
      <c r="S191" s="252">
        <v>0</v>
      </c>
      <c r="T191" s="25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4" t="s">
        <v>862</v>
      </c>
      <c r="AT191" s="254" t="s">
        <v>384</v>
      </c>
      <c r="AU191" s="254" t="s">
        <v>83</v>
      </c>
      <c r="AY191" s="17" t="s">
        <v>158</v>
      </c>
      <c r="BE191" s="255">
        <f>IF(N191="základní",J191,0)</f>
        <v>0</v>
      </c>
      <c r="BF191" s="255">
        <f>IF(N191="snížená",J191,0)</f>
        <v>0</v>
      </c>
      <c r="BG191" s="255">
        <f>IF(N191="zákl. přenesená",J191,0)</f>
        <v>0</v>
      </c>
      <c r="BH191" s="255">
        <f>IF(N191="sníž. přenesená",J191,0)</f>
        <v>0</v>
      </c>
      <c r="BI191" s="255">
        <f>IF(N191="nulová",J191,0)</f>
        <v>0</v>
      </c>
      <c r="BJ191" s="17" t="s">
        <v>81</v>
      </c>
      <c r="BK191" s="255">
        <f>ROUND(I191*H191,2)</f>
        <v>0</v>
      </c>
      <c r="BL191" s="17" t="s">
        <v>862</v>
      </c>
      <c r="BM191" s="254" t="s">
        <v>1720</v>
      </c>
    </row>
    <row r="192" s="2" customFormat="1" ht="21.75" customHeight="1">
      <c r="A192" s="38"/>
      <c r="B192" s="39"/>
      <c r="C192" s="243" t="s">
        <v>455</v>
      </c>
      <c r="D192" s="243" t="s">
        <v>161</v>
      </c>
      <c r="E192" s="244" t="s">
        <v>1721</v>
      </c>
      <c r="F192" s="245" t="s">
        <v>1722</v>
      </c>
      <c r="G192" s="246" t="s">
        <v>280</v>
      </c>
      <c r="H192" s="247">
        <v>35</v>
      </c>
      <c r="I192" s="248"/>
      <c r="J192" s="249">
        <f>ROUND(I192*H192,2)</f>
        <v>0</v>
      </c>
      <c r="K192" s="245" t="s">
        <v>260</v>
      </c>
      <c r="L192" s="44"/>
      <c r="M192" s="250" t="s">
        <v>1</v>
      </c>
      <c r="N192" s="251" t="s">
        <v>39</v>
      </c>
      <c r="O192" s="91"/>
      <c r="P192" s="252">
        <f>O192*H192</f>
        <v>0</v>
      </c>
      <c r="Q192" s="252">
        <v>0</v>
      </c>
      <c r="R192" s="252">
        <f>Q192*H192</f>
        <v>0</v>
      </c>
      <c r="S192" s="252">
        <v>0</v>
      </c>
      <c r="T192" s="25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4" t="s">
        <v>549</v>
      </c>
      <c r="AT192" s="254" t="s">
        <v>161</v>
      </c>
      <c r="AU192" s="254" t="s">
        <v>83</v>
      </c>
      <c r="AY192" s="17" t="s">
        <v>158</v>
      </c>
      <c r="BE192" s="255">
        <f>IF(N192="základní",J192,0)</f>
        <v>0</v>
      </c>
      <c r="BF192" s="255">
        <f>IF(N192="snížená",J192,0)</f>
        <v>0</v>
      </c>
      <c r="BG192" s="255">
        <f>IF(N192="zákl. přenesená",J192,0)</f>
        <v>0</v>
      </c>
      <c r="BH192" s="255">
        <f>IF(N192="sníž. přenesená",J192,0)</f>
        <v>0</v>
      </c>
      <c r="BI192" s="255">
        <f>IF(N192="nulová",J192,0)</f>
        <v>0</v>
      </c>
      <c r="BJ192" s="17" t="s">
        <v>81</v>
      </c>
      <c r="BK192" s="255">
        <f>ROUND(I192*H192,2)</f>
        <v>0</v>
      </c>
      <c r="BL192" s="17" t="s">
        <v>549</v>
      </c>
      <c r="BM192" s="254" t="s">
        <v>1723</v>
      </c>
    </row>
    <row r="193" s="2" customFormat="1" ht="16.5" customHeight="1">
      <c r="A193" s="38"/>
      <c r="B193" s="39"/>
      <c r="C193" s="294" t="s">
        <v>460</v>
      </c>
      <c r="D193" s="294" t="s">
        <v>384</v>
      </c>
      <c r="E193" s="295" t="s">
        <v>1724</v>
      </c>
      <c r="F193" s="296" t="s">
        <v>1725</v>
      </c>
      <c r="G193" s="297" t="s">
        <v>280</v>
      </c>
      <c r="H193" s="298">
        <v>35</v>
      </c>
      <c r="I193" s="299"/>
      <c r="J193" s="300">
        <f>ROUND(I193*H193,2)</f>
        <v>0</v>
      </c>
      <c r="K193" s="296" t="s">
        <v>1</v>
      </c>
      <c r="L193" s="301"/>
      <c r="M193" s="302" t="s">
        <v>1</v>
      </c>
      <c r="N193" s="303" t="s">
        <v>39</v>
      </c>
      <c r="O193" s="91"/>
      <c r="P193" s="252">
        <f>O193*H193</f>
        <v>0</v>
      </c>
      <c r="Q193" s="252">
        <v>0.17000000000000001</v>
      </c>
      <c r="R193" s="252">
        <f>Q193*H193</f>
        <v>5.9500000000000002</v>
      </c>
      <c r="S193" s="252">
        <v>0</v>
      </c>
      <c r="T193" s="25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4" t="s">
        <v>862</v>
      </c>
      <c r="AT193" s="254" t="s">
        <v>384</v>
      </c>
      <c r="AU193" s="254" t="s">
        <v>83</v>
      </c>
      <c r="AY193" s="17" t="s">
        <v>158</v>
      </c>
      <c r="BE193" s="255">
        <f>IF(N193="základní",J193,0)</f>
        <v>0</v>
      </c>
      <c r="BF193" s="255">
        <f>IF(N193="snížená",J193,0)</f>
        <v>0</v>
      </c>
      <c r="BG193" s="255">
        <f>IF(N193="zákl. přenesená",J193,0)</f>
        <v>0</v>
      </c>
      <c r="BH193" s="255">
        <f>IF(N193="sníž. přenesená",J193,0)</f>
        <v>0</v>
      </c>
      <c r="BI193" s="255">
        <f>IF(N193="nulová",J193,0)</f>
        <v>0</v>
      </c>
      <c r="BJ193" s="17" t="s">
        <v>81</v>
      </c>
      <c r="BK193" s="255">
        <f>ROUND(I193*H193,2)</f>
        <v>0</v>
      </c>
      <c r="BL193" s="17" t="s">
        <v>862</v>
      </c>
      <c r="BM193" s="254" t="s">
        <v>1726</v>
      </c>
    </row>
    <row r="194" s="2" customFormat="1" ht="21.75" customHeight="1">
      <c r="A194" s="38"/>
      <c r="B194" s="39"/>
      <c r="C194" s="243" t="s">
        <v>465</v>
      </c>
      <c r="D194" s="243" t="s">
        <v>161</v>
      </c>
      <c r="E194" s="244" t="s">
        <v>1727</v>
      </c>
      <c r="F194" s="245" t="s">
        <v>1728</v>
      </c>
      <c r="G194" s="246" t="s">
        <v>280</v>
      </c>
      <c r="H194" s="247">
        <v>55</v>
      </c>
      <c r="I194" s="248"/>
      <c r="J194" s="249">
        <f>ROUND(I194*H194,2)</f>
        <v>0</v>
      </c>
      <c r="K194" s="245" t="s">
        <v>1</v>
      </c>
      <c r="L194" s="44"/>
      <c r="M194" s="250" t="s">
        <v>1</v>
      </c>
      <c r="N194" s="251" t="s">
        <v>39</v>
      </c>
      <c r="O194" s="91"/>
      <c r="P194" s="252">
        <f>O194*H194</f>
        <v>0</v>
      </c>
      <c r="Q194" s="252">
        <v>0</v>
      </c>
      <c r="R194" s="252">
        <f>Q194*H194</f>
        <v>0</v>
      </c>
      <c r="S194" s="252">
        <v>0</v>
      </c>
      <c r="T194" s="25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4" t="s">
        <v>549</v>
      </c>
      <c r="AT194" s="254" t="s">
        <v>161</v>
      </c>
      <c r="AU194" s="254" t="s">
        <v>83</v>
      </c>
      <c r="AY194" s="17" t="s">
        <v>158</v>
      </c>
      <c r="BE194" s="255">
        <f>IF(N194="základní",J194,0)</f>
        <v>0</v>
      </c>
      <c r="BF194" s="255">
        <f>IF(N194="snížená",J194,0)</f>
        <v>0</v>
      </c>
      <c r="BG194" s="255">
        <f>IF(N194="zákl. přenesená",J194,0)</f>
        <v>0</v>
      </c>
      <c r="BH194" s="255">
        <f>IF(N194="sníž. přenesená",J194,0)</f>
        <v>0</v>
      </c>
      <c r="BI194" s="255">
        <f>IF(N194="nulová",J194,0)</f>
        <v>0</v>
      </c>
      <c r="BJ194" s="17" t="s">
        <v>81</v>
      </c>
      <c r="BK194" s="255">
        <f>ROUND(I194*H194,2)</f>
        <v>0</v>
      </c>
      <c r="BL194" s="17" t="s">
        <v>549</v>
      </c>
      <c r="BM194" s="254" t="s">
        <v>1729</v>
      </c>
    </row>
    <row r="195" s="2" customFormat="1" ht="16.5" customHeight="1">
      <c r="A195" s="38"/>
      <c r="B195" s="39"/>
      <c r="C195" s="294" t="s">
        <v>470</v>
      </c>
      <c r="D195" s="294" t="s">
        <v>384</v>
      </c>
      <c r="E195" s="295" t="s">
        <v>1730</v>
      </c>
      <c r="F195" s="296" t="s">
        <v>1731</v>
      </c>
      <c r="G195" s="297" t="s">
        <v>280</v>
      </c>
      <c r="H195" s="298">
        <v>55</v>
      </c>
      <c r="I195" s="299"/>
      <c r="J195" s="300">
        <f>ROUND(I195*H195,2)</f>
        <v>0</v>
      </c>
      <c r="K195" s="296" t="s">
        <v>1</v>
      </c>
      <c r="L195" s="301"/>
      <c r="M195" s="302" t="s">
        <v>1</v>
      </c>
      <c r="N195" s="303" t="s">
        <v>39</v>
      </c>
      <c r="O195" s="91"/>
      <c r="P195" s="252">
        <f>O195*H195</f>
        <v>0</v>
      </c>
      <c r="Q195" s="252">
        <v>0.00016000000000000001</v>
      </c>
      <c r="R195" s="252">
        <f>Q195*H195</f>
        <v>0.0088000000000000005</v>
      </c>
      <c r="S195" s="252">
        <v>0</v>
      </c>
      <c r="T195" s="25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4" t="s">
        <v>862</v>
      </c>
      <c r="AT195" s="254" t="s">
        <v>384</v>
      </c>
      <c r="AU195" s="254" t="s">
        <v>83</v>
      </c>
      <c r="AY195" s="17" t="s">
        <v>158</v>
      </c>
      <c r="BE195" s="255">
        <f>IF(N195="základní",J195,0)</f>
        <v>0</v>
      </c>
      <c r="BF195" s="255">
        <f>IF(N195="snížená",J195,0)</f>
        <v>0</v>
      </c>
      <c r="BG195" s="255">
        <f>IF(N195="zákl. přenesená",J195,0)</f>
        <v>0</v>
      </c>
      <c r="BH195" s="255">
        <f>IF(N195="sníž. přenesená",J195,0)</f>
        <v>0</v>
      </c>
      <c r="BI195" s="255">
        <f>IF(N195="nulová",J195,0)</f>
        <v>0</v>
      </c>
      <c r="BJ195" s="17" t="s">
        <v>81</v>
      </c>
      <c r="BK195" s="255">
        <f>ROUND(I195*H195,2)</f>
        <v>0</v>
      </c>
      <c r="BL195" s="17" t="s">
        <v>862</v>
      </c>
      <c r="BM195" s="254" t="s">
        <v>1732</v>
      </c>
    </row>
    <row r="196" s="2" customFormat="1" ht="21.75" customHeight="1">
      <c r="A196" s="38"/>
      <c r="B196" s="39"/>
      <c r="C196" s="243" t="s">
        <v>475</v>
      </c>
      <c r="D196" s="243" t="s">
        <v>161</v>
      </c>
      <c r="E196" s="244" t="s">
        <v>1733</v>
      </c>
      <c r="F196" s="245" t="s">
        <v>1734</v>
      </c>
      <c r="G196" s="246" t="s">
        <v>280</v>
      </c>
      <c r="H196" s="247">
        <v>50</v>
      </c>
      <c r="I196" s="248"/>
      <c r="J196" s="249">
        <f>ROUND(I196*H196,2)</f>
        <v>0</v>
      </c>
      <c r="K196" s="245" t="s">
        <v>1</v>
      </c>
      <c r="L196" s="44"/>
      <c r="M196" s="250" t="s">
        <v>1</v>
      </c>
      <c r="N196" s="251" t="s">
        <v>39</v>
      </c>
      <c r="O196" s="91"/>
      <c r="P196" s="252">
        <f>O196*H196</f>
        <v>0</v>
      </c>
      <c r="Q196" s="252">
        <v>0</v>
      </c>
      <c r="R196" s="252">
        <f>Q196*H196</f>
        <v>0</v>
      </c>
      <c r="S196" s="252">
        <v>0</v>
      </c>
      <c r="T196" s="25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4" t="s">
        <v>549</v>
      </c>
      <c r="AT196" s="254" t="s">
        <v>161</v>
      </c>
      <c r="AU196" s="254" t="s">
        <v>83</v>
      </c>
      <c r="AY196" s="17" t="s">
        <v>158</v>
      </c>
      <c r="BE196" s="255">
        <f>IF(N196="základní",J196,0)</f>
        <v>0</v>
      </c>
      <c r="BF196" s="255">
        <f>IF(N196="snížená",J196,0)</f>
        <v>0</v>
      </c>
      <c r="BG196" s="255">
        <f>IF(N196="zákl. přenesená",J196,0)</f>
        <v>0</v>
      </c>
      <c r="BH196" s="255">
        <f>IF(N196="sníž. přenesená",J196,0)</f>
        <v>0</v>
      </c>
      <c r="BI196" s="255">
        <f>IF(N196="nulová",J196,0)</f>
        <v>0</v>
      </c>
      <c r="BJ196" s="17" t="s">
        <v>81</v>
      </c>
      <c r="BK196" s="255">
        <f>ROUND(I196*H196,2)</f>
        <v>0</v>
      </c>
      <c r="BL196" s="17" t="s">
        <v>549</v>
      </c>
      <c r="BM196" s="254" t="s">
        <v>1735</v>
      </c>
    </row>
    <row r="197" s="2" customFormat="1" ht="16.5" customHeight="1">
      <c r="A197" s="38"/>
      <c r="B197" s="39"/>
      <c r="C197" s="294" t="s">
        <v>480</v>
      </c>
      <c r="D197" s="294" t="s">
        <v>384</v>
      </c>
      <c r="E197" s="295" t="s">
        <v>1736</v>
      </c>
      <c r="F197" s="296" t="s">
        <v>1737</v>
      </c>
      <c r="G197" s="297" t="s">
        <v>280</v>
      </c>
      <c r="H197" s="298">
        <v>50</v>
      </c>
      <c r="I197" s="299"/>
      <c r="J197" s="300">
        <f>ROUND(I197*H197,2)</f>
        <v>0</v>
      </c>
      <c r="K197" s="296" t="s">
        <v>1</v>
      </c>
      <c r="L197" s="301"/>
      <c r="M197" s="302" t="s">
        <v>1</v>
      </c>
      <c r="N197" s="303" t="s">
        <v>39</v>
      </c>
      <c r="O197" s="91"/>
      <c r="P197" s="252">
        <f>O197*H197</f>
        <v>0</v>
      </c>
      <c r="Q197" s="252">
        <v>0.00021000000000000001</v>
      </c>
      <c r="R197" s="252">
        <f>Q197*H197</f>
        <v>0.010500000000000001</v>
      </c>
      <c r="S197" s="252">
        <v>0</v>
      </c>
      <c r="T197" s="25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4" t="s">
        <v>862</v>
      </c>
      <c r="AT197" s="254" t="s">
        <v>384</v>
      </c>
      <c r="AU197" s="254" t="s">
        <v>83</v>
      </c>
      <c r="AY197" s="17" t="s">
        <v>158</v>
      </c>
      <c r="BE197" s="255">
        <f>IF(N197="základní",J197,0)</f>
        <v>0</v>
      </c>
      <c r="BF197" s="255">
        <f>IF(N197="snížená",J197,0)</f>
        <v>0</v>
      </c>
      <c r="BG197" s="255">
        <f>IF(N197="zákl. přenesená",J197,0)</f>
        <v>0</v>
      </c>
      <c r="BH197" s="255">
        <f>IF(N197="sníž. přenesená",J197,0)</f>
        <v>0</v>
      </c>
      <c r="BI197" s="255">
        <f>IF(N197="nulová",J197,0)</f>
        <v>0</v>
      </c>
      <c r="BJ197" s="17" t="s">
        <v>81</v>
      </c>
      <c r="BK197" s="255">
        <f>ROUND(I197*H197,2)</f>
        <v>0</v>
      </c>
      <c r="BL197" s="17" t="s">
        <v>862</v>
      </c>
      <c r="BM197" s="254" t="s">
        <v>1738</v>
      </c>
    </row>
    <row r="198" s="2" customFormat="1" ht="21.75" customHeight="1">
      <c r="A198" s="38"/>
      <c r="B198" s="39"/>
      <c r="C198" s="243" t="s">
        <v>485</v>
      </c>
      <c r="D198" s="243" t="s">
        <v>161</v>
      </c>
      <c r="E198" s="244" t="s">
        <v>1739</v>
      </c>
      <c r="F198" s="245" t="s">
        <v>1740</v>
      </c>
      <c r="G198" s="246" t="s">
        <v>280</v>
      </c>
      <c r="H198" s="247">
        <v>315</v>
      </c>
      <c r="I198" s="248"/>
      <c r="J198" s="249">
        <f>ROUND(I198*H198,2)</f>
        <v>0</v>
      </c>
      <c r="K198" s="245" t="s">
        <v>260</v>
      </c>
      <c r="L198" s="44"/>
      <c r="M198" s="250" t="s">
        <v>1</v>
      </c>
      <c r="N198" s="251" t="s">
        <v>39</v>
      </c>
      <c r="O198" s="91"/>
      <c r="P198" s="252">
        <f>O198*H198</f>
        <v>0</v>
      </c>
      <c r="Q198" s="252">
        <v>0</v>
      </c>
      <c r="R198" s="252">
        <f>Q198*H198</f>
        <v>0</v>
      </c>
      <c r="S198" s="252">
        <v>0</v>
      </c>
      <c r="T198" s="25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4" t="s">
        <v>549</v>
      </c>
      <c r="AT198" s="254" t="s">
        <v>161</v>
      </c>
      <c r="AU198" s="254" t="s">
        <v>83</v>
      </c>
      <c r="AY198" s="17" t="s">
        <v>158</v>
      </c>
      <c r="BE198" s="255">
        <f>IF(N198="základní",J198,0)</f>
        <v>0</v>
      </c>
      <c r="BF198" s="255">
        <f>IF(N198="snížená",J198,0)</f>
        <v>0</v>
      </c>
      <c r="BG198" s="255">
        <f>IF(N198="zákl. přenesená",J198,0)</f>
        <v>0</v>
      </c>
      <c r="BH198" s="255">
        <f>IF(N198="sníž. přenesená",J198,0)</f>
        <v>0</v>
      </c>
      <c r="BI198" s="255">
        <f>IF(N198="nulová",J198,0)</f>
        <v>0</v>
      </c>
      <c r="BJ198" s="17" t="s">
        <v>81</v>
      </c>
      <c r="BK198" s="255">
        <f>ROUND(I198*H198,2)</f>
        <v>0</v>
      </c>
      <c r="BL198" s="17" t="s">
        <v>549</v>
      </c>
      <c r="BM198" s="254" t="s">
        <v>1741</v>
      </c>
    </row>
    <row r="199" s="2" customFormat="1" ht="16.5" customHeight="1">
      <c r="A199" s="38"/>
      <c r="B199" s="39"/>
      <c r="C199" s="294" t="s">
        <v>490</v>
      </c>
      <c r="D199" s="294" t="s">
        <v>384</v>
      </c>
      <c r="E199" s="295" t="s">
        <v>1742</v>
      </c>
      <c r="F199" s="296" t="s">
        <v>1743</v>
      </c>
      <c r="G199" s="297" t="s">
        <v>280</v>
      </c>
      <c r="H199" s="298">
        <v>315</v>
      </c>
      <c r="I199" s="299"/>
      <c r="J199" s="300">
        <f>ROUND(I199*H199,2)</f>
        <v>0</v>
      </c>
      <c r="K199" s="296" t="s">
        <v>260</v>
      </c>
      <c r="L199" s="301"/>
      <c r="M199" s="302" t="s">
        <v>1</v>
      </c>
      <c r="N199" s="303" t="s">
        <v>39</v>
      </c>
      <c r="O199" s="91"/>
      <c r="P199" s="252">
        <f>O199*H199</f>
        <v>0</v>
      </c>
      <c r="Q199" s="252">
        <v>0.00050000000000000001</v>
      </c>
      <c r="R199" s="252">
        <f>Q199*H199</f>
        <v>0.1575</v>
      </c>
      <c r="S199" s="252">
        <v>0</v>
      </c>
      <c r="T199" s="25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4" t="s">
        <v>862</v>
      </c>
      <c r="AT199" s="254" t="s">
        <v>384</v>
      </c>
      <c r="AU199" s="254" t="s">
        <v>83</v>
      </c>
      <c r="AY199" s="17" t="s">
        <v>158</v>
      </c>
      <c r="BE199" s="255">
        <f>IF(N199="základní",J199,0)</f>
        <v>0</v>
      </c>
      <c r="BF199" s="255">
        <f>IF(N199="snížená",J199,0)</f>
        <v>0</v>
      </c>
      <c r="BG199" s="255">
        <f>IF(N199="zákl. přenesená",J199,0)</f>
        <v>0</v>
      </c>
      <c r="BH199" s="255">
        <f>IF(N199="sníž. přenesená",J199,0)</f>
        <v>0</v>
      </c>
      <c r="BI199" s="255">
        <f>IF(N199="nulová",J199,0)</f>
        <v>0</v>
      </c>
      <c r="BJ199" s="17" t="s">
        <v>81</v>
      </c>
      <c r="BK199" s="255">
        <f>ROUND(I199*H199,2)</f>
        <v>0</v>
      </c>
      <c r="BL199" s="17" t="s">
        <v>862</v>
      </c>
      <c r="BM199" s="254" t="s">
        <v>1744</v>
      </c>
    </row>
    <row r="200" s="2" customFormat="1" ht="21.75" customHeight="1">
      <c r="A200" s="38"/>
      <c r="B200" s="39"/>
      <c r="C200" s="243" t="s">
        <v>496</v>
      </c>
      <c r="D200" s="243" t="s">
        <v>161</v>
      </c>
      <c r="E200" s="244" t="s">
        <v>1745</v>
      </c>
      <c r="F200" s="245" t="s">
        <v>1746</v>
      </c>
      <c r="G200" s="246" t="s">
        <v>280</v>
      </c>
      <c r="H200" s="247">
        <v>55</v>
      </c>
      <c r="I200" s="248"/>
      <c r="J200" s="249">
        <f>ROUND(I200*H200,2)</f>
        <v>0</v>
      </c>
      <c r="K200" s="245" t="s">
        <v>260</v>
      </c>
      <c r="L200" s="44"/>
      <c r="M200" s="250" t="s">
        <v>1</v>
      </c>
      <c r="N200" s="251" t="s">
        <v>39</v>
      </c>
      <c r="O200" s="91"/>
      <c r="P200" s="252">
        <f>O200*H200</f>
        <v>0</v>
      </c>
      <c r="Q200" s="252">
        <v>0</v>
      </c>
      <c r="R200" s="252">
        <f>Q200*H200</f>
        <v>0</v>
      </c>
      <c r="S200" s="252">
        <v>0</v>
      </c>
      <c r="T200" s="25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4" t="s">
        <v>549</v>
      </c>
      <c r="AT200" s="254" t="s">
        <v>161</v>
      </c>
      <c r="AU200" s="254" t="s">
        <v>83</v>
      </c>
      <c r="AY200" s="17" t="s">
        <v>158</v>
      </c>
      <c r="BE200" s="255">
        <f>IF(N200="základní",J200,0)</f>
        <v>0</v>
      </c>
      <c r="BF200" s="255">
        <f>IF(N200="snížená",J200,0)</f>
        <v>0</v>
      </c>
      <c r="BG200" s="255">
        <f>IF(N200="zákl. přenesená",J200,0)</f>
        <v>0</v>
      </c>
      <c r="BH200" s="255">
        <f>IF(N200="sníž. přenesená",J200,0)</f>
        <v>0</v>
      </c>
      <c r="BI200" s="255">
        <f>IF(N200="nulová",J200,0)</f>
        <v>0</v>
      </c>
      <c r="BJ200" s="17" t="s">
        <v>81</v>
      </c>
      <c r="BK200" s="255">
        <f>ROUND(I200*H200,2)</f>
        <v>0</v>
      </c>
      <c r="BL200" s="17" t="s">
        <v>549</v>
      </c>
      <c r="BM200" s="254" t="s">
        <v>1747</v>
      </c>
    </row>
    <row r="201" s="2" customFormat="1" ht="16.5" customHeight="1">
      <c r="A201" s="38"/>
      <c r="B201" s="39"/>
      <c r="C201" s="294" t="s">
        <v>502</v>
      </c>
      <c r="D201" s="294" t="s">
        <v>384</v>
      </c>
      <c r="E201" s="295" t="s">
        <v>1748</v>
      </c>
      <c r="F201" s="296" t="s">
        <v>1749</v>
      </c>
      <c r="G201" s="297" t="s">
        <v>384</v>
      </c>
      <c r="H201" s="298">
        <v>55</v>
      </c>
      <c r="I201" s="299"/>
      <c r="J201" s="300">
        <f>ROUND(I201*H201,2)</f>
        <v>0</v>
      </c>
      <c r="K201" s="296" t="s">
        <v>1</v>
      </c>
      <c r="L201" s="301"/>
      <c r="M201" s="302" t="s">
        <v>1</v>
      </c>
      <c r="N201" s="303" t="s">
        <v>39</v>
      </c>
      <c r="O201" s="91"/>
      <c r="P201" s="252">
        <f>O201*H201</f>
        <v>0</v>
      </c>
      <c r="Q201" s="252">
        <v>0</v>
      </c>
      <c r="R201" s="252">
        <f>Q201*H201</f>
        <v>0</v>
      </c>
      <c r="S201" s="252">
        <v>0</v>
      </c>
      <c r="T201" s="25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4" t="s">
        <v>1485</v>
      </c>
      <c r="AT201" s="254" t="s">
        <v>384</v>
      </c>
      <c r="AU201" s="254" t="s">
        <v>83</v>
      </c>
      <c r="AY201" s="17" t="s">
        <v>158</v>
      </c>
      <c r="BE201" s="255">
        <f>IF(N201="základní",J201,0)</f>
        <v>0</v>
      </c>
      <c r="BF201" s="255">
        <f>IF(N201="snížená",J201,0)</f>
        <v>0</v>
      </c>
      <c r="BG201" s="255">
        <f>IF(N201="zákl. přenesená",J201,0)</f>
        <v>0</v>
      </c>
      <c r="BH201" s="255">
        <f>IF(N201="sníž. přenesená",J201,0)</f>
        <v>0</v>
      </c>
      <c r="BI201" s="255">
        <f>IF(N201="nulová",J201,0)</f>
        <v>0</v>
      </c>
      <c r="BJ201" s="17" t="s">
        <v>81</v>
      </c>
      <c r="BK201" s="255">
        <f>ROUND(I201*H201,2)</f>
        <v>0</v>
      </c>
      <c r="BL201" s="17" t="s">
        <v>549</v>
      </c>
      <c r="BM201" s="254" t="s">
        <v>1750</v>
      </c>
    </row>
    <row r="202" s="12" customFormat="1" ht="22.8" customHeight="1">
      <c r="A202" s="12"/>
      <c r="B202" s="227"/>
      <c r="C202" s="228"/>
      <c r="D202" s="229" t="s">
        <v>73</v>
      </c>
      <c r="E202" s="241" t="s">
        <v>1391</v>
      </c>
      <c r="F202" s="241" t="s">
        <v>1392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SUM(P203:P286)</f>
        <v>0</v>
      </c>
      <c r="Q202" s="235"/>
      <c r="R202" s="236">
        <f>SUM(R203:R286)</f>
        <v>8.8121500000000008</v>
      </c>
      <c r="S202" s="235"/>
      <c r="T202" s="237">
        <f>SUM(T203:T286)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177</v>
      </c>
      <c r="AT202" s="239" t="s">
        <v>73</v>
      </c>
      <c r="AU202" s="239" t="s">
        <v>81</v>
      </c>
      <c r="AY202" s="238" t="s">
        <v>158</v>
      </c>
      <c r="BK202" s="240">
        <f>SUM(BK203:BK286)</f>
        <v>0</v>
      </c>
    </row>
    <row r="203" s="2" customFormat="1" ht="16.5" customHeight="1">
      <c r="A203" s="38"/>
      <c r="B203" s="39"/>
      <c r="C203" s="243" t="s">
        <v>509</v>
      </c>
      <c r="D203" s="243" t="s">
        <v>161</v>
      </c>
      <c r="E203" s="244" t="s">
        <v>1751</v>
      </c>
      <c r="F203" s="245" t="s">
        <v>1752</v>
      </c>
      <c r="G203" s="246" t="s">
        <v>237</v>
      </c>
      <c r="H203" s="247">
        <v>12</v>
      </c>
      <c r="I203" s="248"/>
      <c r="J203" s="249">
        <f>ROUND(I203*H203,2)</f>
        <v>0</v>
      </c>
      <c r="K203" s="245" t="s">
        <v>1</v>
      </c>
      <c r="L203" s="44"/>
      <c r="M203" s="250" t="s">
        <v>1</v>
      </c>
      <c r="N203" s="251" t="s">
        <v>39</v>
      </c>
      <c r="O203" s="91"/>
      <c r="P203" s="252">
        <f>O203*H203</f>
        <v>0</v>
      </c>
      <c r="Q203" s="252">
        <v>0</v>
      </c>
      <c r="R203" s="252">
        <f>Q203*H203</f>
        <v>0</v>
      </c>
      <c r="S203" s="252">
        <v>0</v>
      </c>
      <c r="T203" s="25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4" t="s">
        <v>549</v>
      </c>
      <c r="AT203" s="254" t="s">
        <v>161</v>
      </c>
      <c r="AU203" s="254" t="s">
        <v>83</v>
      </c>
      <c r="AY203" s="17" t="s">
        <v>158</v>
      </c>
      <c r="BE203" s="255">
        <f>IF(N203="základní",J203,0)</f>
        <v>0</v>
      </c>
      <c r="BF203" s="255">
        <f>IF(N203="snížená",J203,0)</f>
        <v>0</v>
      </c>
      <c r="BG203" s="255">
        <f>IF(N203="zákl. přenesená",J203,0)</f>
        <v>0</v>
      </c>
      <c r="BH203" s="255">
        <f>IF(N203="sníž. přenesená",J203,0)</f>
        <v>0</v>
      </c>
      <c r="BI203" s="255">
        <f>IF(N203="nulová",J203,0)</f>
        <v>0</v>
      </c>
      <c r="BJ203" s="17" t="s">
        <v>81</v>
      </c>
      <c r="BK203" s="255">
        <f>ROUND(I203*H203,2)</f>
        <v>0</v>
      </c>
      <c r="BL203" s="17" t="s">
        <v>549</v>
      </c>
      <c r="BM203" s="254" t="s">
        <v>1753</v>
      </c>
    </row>
    <row r="204" s="2" customFormat="1" ht="21.75" customHeight="1">
      <c r="A204" s="38"/>
      <c r="B204" s="39"/>
      <c r="C204" s="243" t="s">
        <v>514</v>
      </c>
      <c r="D204" s="243" t="s">
        <v>161</v>
      </c>
      <c r="E204" s="244" t="s">
        <v>1754</v>
      </c>
      <c r="F204" s="245" t="s">
        <v>1755</v>
      </c>
      <c r="G204" s="246" t="s">
        <v>280</v>
      </c>
      <c r="H204" s="247">
        <v>155</v>
      </c>
      <c r="I204" s="248"/>
      <c r="J204" s="249">
        <f>ROUND(I204*H204,2)</f>
        <v>0</v>
      </c>
      <c r="K204" s="245" t="s">
        <v>260</v>
      </c>
      <c r="L204" s="44"/>
      <c r="M204" s="250" t="s">
        <v>1</v>
      </c>
      <c r="N204" s="251" t="s">
        <v>39</v>
      </c>
      <c r="O204" s="91"/>
      <c r="P204" s="252">
        <f>O204*H204</f>
        <v>0</v>
      </c>
      <c r="Q204" s="252">
        <v>0</v>
      </c>
      <c r="R204" s="252">
        <f>Q204*H204</f>
        <v>0</v>
      </c>
      <c r="S204" s="252">
        <v>0</v>
      </c>
      <c r="T204" s="25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4" t="s">
        <v>549</v>
      </c>
      <c r="AT204" s="254" t="s">
        <v>161</v>
      </c>
      <c r="AU204" s="254" t="s">
        <v>83</v>
      </c>
      <c r="AY204" s="17" t="s">
        <v>158</v>
      </c>
      <c r="BE204" s="255">
        <f>IF(N204="základní",J204,0)</f>
        <v>0</v>
      </c>
      <c r="BF204" s="255">
        <f>IF(N204="snížená",J204,0)</f>
        <v>0</v>
      </c>
      <c r="BG204" s="255">
        <f>IF(N204="zákl. přenesená",J204,0)</f>
        <v>0</v>
      </c>
      <c r="BH204" s="255">
        <f>IF(N204="sníž. přenesená",J204,0)</f>
        <v>0</v>
      </c>
      <c r="BI204" s="255">
        <f>IF(N204="nulová",J204,0)</f>
        <v>0</v>
      </c>
      <c r="BJ204" s="17" t="s">
        <v>81</v>
      </c>
      <c r="BK204" s="255">
        <f>ROUND(I204*H204,2)</f>
        <v>0</v>
      </c>
      <c r="BL204" s="17" t="s">
        <v>549</v>
      </c>
      <c r="BM204" s="254" t="s">
        <v>1756</v>
      </c>
    </row>
    <row r="205" s="2" customFormat="1" ht="16.5" customHeight="1">
      <c r="A205" s="38"/>
      <c r="B205" s="39"/>
      <c r="C205" s="294" t="s">
        <v>519</v>
      </c>
      <c r="D205" s="294" t="s">
        <v>384</v>
      </c>
      <c r="E205" s="295" t="s">
        <v>1757</v>
      </c>
      <c r="F205" s="296" t="s">
        <v>1758</v>
      </c>
      <c r="G205" s="297" t="s">
        <v>280</v>
      </c>
      <c r="H205" s="298">
        <v>155</v>
      </c>
      <c r="I205" s="299"/>
      <c r="J205" s="300">
        <f>ROUND(I205*H205,2)</f>
        <v>0</v>
      </c>
      <c r="K205" s="296" t="s">
        <v>1</v>
      </c>
      <c r="L205" s="301"/>
      <c r="M205" s="302" t="s">
        <v>1</v>
      </c>
      <c r="N205" s="303" t="s">
        <v>39</v>
      </c>
      <c r="O205" s="91"/>
      <c r="P205" s="252">
        <f>O205*H205</f>
        <v>0</v>
      </c>
      <c r="Q205" s="252">
        <v>0</v>
      </c>
      <c r="R205" s="252">
        <f>Q205*H205</f>
        <v>0</v>
      </c>
      <c r="S205" s="252">
        <v>0</v>
      </c>
      <c r="T205" s="25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4" t="s">
        <v>1485</v>
      </c>
      <c r="AT205" s="254" t="s">
        <v>384</v>
      </c>
      <c r="AU205" s="254" t="s">
        <v>83</v>
      </c>
      <c r="AY205" s="17" t="s">
        <v>158</v>
      </c>
      <c r="BE205" s="255">
        <f>IF(N205="základní",J205,0)</f>
        <v>0</v>
      </c>
      <c r="BF205" s="255">
        <f>IF(N205="snížená",J205,0)</f>
        <v>0</v>
      </c>
      <c r="BG205" s="255">
        <f>IF(N205="zákl. přenesená",J205,0)</f>
        <v>0</v>
      </c>
      <c r="BH205" s="255">
        <f>IF(N205="sníž. přenesená",J205,0)</f>
        <v>0</v>
      </c>
      <c r="BI205" s="255">
        <f>IF(N205="nulová",J205,0)</f>
        <v>0</v>
      </c>
      <c r="BJ205" s="17" t="s">
        <v>81</v>
      </c>
      <c r="BK205" s="255">
        <f>ROUND(I205*H205,2)</f>
        <v>0</v>
      </c>
      <c r="BL205" s="17" t="s">
        <v>549</v>
      </c>
      <c r="BM205" s="254" t="s">
        <v>1759</v>
      </c>
    </row>
    <row r="206" s="2" customFormat="1" ht="21.75" customHeight="1">
      <c r="A206" s="38"/>
      <c r="B206" s="39"/>
      <c r="C206" s="243" t="s">
        <v>524</v>
      </c>
      <c r="D206" s="243" t="s">
        <v>161</v>
      </c>
      <c r="E206" s="244" t="s">
        <v>1760</v>
      </c>
      <c r="F206" s="245" t="s">
        <v>1761</v>
      </c>
      <c r="G206" s="246" t="s">
        <v>280</v>
      </c>
      <c r="H206" s="247">
        <v>20</v>
      </c>
      <c r="I206" s="248"/>
      <c r="J206" s="249">
        <f>ROUND(I206*H206,2)</f>
        <v>0</v>
      </c>
      <c r="K206" s="245" t="s">
        <v>260</v>
      </c>
      <c r="L206" s="44"/>
      <c r="M206" s="250" t="s">
        <v>1</v>
      </c>
      <c r="N206" s="251" t="s">
        <v>39</v>
      </c>
      <c r="O206" s="91"/>
      <c r="P206" s="252">
        <f>O206*H206</f>
        <v>0</v>
      </c>
      <c r="Q206" s="252">
        <v>0</v>
      </c>
      <c r="R206" s="252">
        <f>Q206*H206</f>
        <v>0</v>
      </c>
      <c r="S206" s="252">
        <v>0</v>
      </c>
      <c r="T206" s="253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4" t="s">
        <v>549</v>
      </c>
      <c r="AT206" s="254" t="s">
        <v>161</v>
      </c>
      <c r="AU206" s="254" t="s">
        <v>83</v>
      </c>
      <c r="AY206" s="17" t="s">
        <v>158</v>
      </c>
      <c r="BE206" s="255">
        <f>IF(N206="základní",J206,0)</f>
        <v>0</v>
      </c>
      <c r="BF206" s="255">
        <f>IF(N206="snížená",J206,0)</f>
        <v>0</v>
      </c>
      <c r="BG206" s="255">
        <f>IF(N206="zákl. přenesená",J206,0)</f>
        <v>0</v>
      </c>
      <c r="BH206" s="255">
        <f>IF(N206="sníž. přenesená",J206,0)</f>
        <v>0</v>
      </c>
      <c r="BI206" s="255">
        <f>IF(N206="nulová",J206,0)</f>
        <v>0</v>
      </c>
      <c r="BJ206" s="17" t="s">
        <v>81</v>
      </c>
      <c r="BK206" s="255">
        <f>ROUND(I206*H206,2)</f>
        <v>0</v>
      </c>
      <c r="BL206" s="17" t="s">
        <v>549</v>
      </c>
      <c r="BM206" s="254" t="s">
        <v>1762</v>
      </c>
    </row>
    <row r="207" s="2" customFormat="1" ht="16.5" customHeight="1">
      <c r="A207" s="38"/>
      <c r="B207" s="39"/>
      <c r="C207" s="294" t="s">
        <v>529</v>
      </c>
      <c r="D207" s="294" t="s">
        <v>384</v>
      </c>
      <c r="E207" s="295" t="s">
        <v>1763</v>
      </c>
      <c r="F207" s="296" t="s">
        <v>1764</v>
      </c>
      <c r="G207" s="297" t="s">
        <v>280</v>
      </c>
      <c r="H207" s="298">
        <v>20</v>
      </c>
      <c r="I207" s="299"/>
      <c r="J207" s="300">
        <f>ROUND(I207*H207,2)</f>
        <v>0</v>
      </c>
      <c r="K207" s="296" t="s">
        <v>260</v>
      </c>
      <c r="L207" s="301"/>
      <c r="M207" s="302" t="s">
        <v>1</v>
      </c>
      <c r="N207" s="303" t="s">
        <v>39</v>
      </c>
      <c r="O207" s="91"/>
      <c r="P207" s="252">
        <f>O207*H207</f>
        <v>0</v>
      </c>
      <c r="Q207" s="252">
        <v>0.00014999999999999999</v>
      </c>
      <c r="R207" s="252">
        <f>Q207*H207</f>
        <v>0.0029999999999999996</v>
      </c>
      <c r="S207" s="252">
        <v>0</v>
      </c>
      <c r="T207" s="25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4" t="s">
        <v>862</v>
      </c>
      <c r="AT207" s="254" t="s">
        <v>384</v>
      </c>
      <c r="AU207" s="254" t="s">
        <v>83</v>
      </c>
      <c r="AY207" s="17" t="s">
        <v>158</v>
      </c>
      <c r="BE207" s="255">
        <f>IF(N207="základní",J207,0)</f>
        <v>0</v>
      </c>
      <c r="BF207" s="255">
        <f>IF(N207="snížená",J207,0)</f>
        <v>0</v>
      </c>
      <c r="BG207" s="255">
        <f>IF(N207="zákl. přenesená",J207,0)</f>
        <v>0</v>
      </c>
      <c r="BH207" s="255">
        <f>IF(N207="sníž. přenesená",J207,0)</f>
        <v>0</v>
      </c>
      <c r="BI207" s="255">
        <f>IF(N207="nulová",J207,0)</f>
        <v>0</v>
      </c>
      <c r="BJ207" s="17" t="s">
        <v>81</v>
      </c>
      <c r="BK207" s="255">
        <f>ROUND(I207*H207,2)</f>
        <v>0</v>
      </c>
      <c r="BL207" s="17" t="s">
        <v>862</v>
      </c>
      <c r="BM207" s="254" t="s">
        <v>1765</v>
      </c>
    </row>
    <row r="208" s="2" customFormat="1" ht="21.75" customHeight="1">
      <c r="A208" s="38"/>
      <c r="B208" s="39"/>
      <c r="C208" s="243" t="s">
        <v>533</v>
      </c>
      <c r="D208" s="243" t="s">
        <v>161</v>
      </c>
      <c r="E208" s="244" t="s">
        <v>1766</v>
      </c>
      <c r="F208" s="245" t="s">
        <v>1767</v>
      </c>
      <c r="G208" s="246" t="s">
        <v>237</v>
      </c>
      <c r="H208" s="247">
        <v>54</v>
      </c>
      <c r="I208" s="248"/>
      <c r="J208" s="249">
        <f>ROUND(I208*H208,2)</f>
        <v>0</v>
      </c>
      <c r="K208" s="245" t="s">
        <v>260</v>
      </c>
      <c r="L208" s="44"/>
      <c r="M208" s="250" t="s">
        <v>1</v>
      </c>
      <c r="N208" s="251" t="s">
        <v>39</v>
      </c>
      <c r="O208" s="91"/>
      <c r="P208" s="252">
        <f>O208*H208</f>
        <v>0</v>
      </c>
      <c r="Q208" s="252">
        <v>0</v>
      </c>
      <c r="R208" s="252">
        <f>Q208*H208</f>
        <v>0</v>
      </c>
      <c r="S208" s="252">
        <v>0</v>
      </c>
      <c r="T208" s="253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4" t="s">
        <v>549</v>
      </c>
      <c r="AT208" s="254" t="s">
        <v>161</v>
      </c>
      <c r="AU208" s="254" t="s">
        <v>83</v>
      </c>
      <c r="AY208" s="17" t="s">
        <v>158</v>
      </c>
      <c r="BE208" s="255">
        <f>IF(N208="základní",J208,0)</f>
        <v>0</v>
      </c>
      <c r="BF208" s="255">
        <f>IF(N208="snížená",J208,0)</f>
        <v>0</v>
      </c>
      <c r="BG208" s="255">
        <f>IF(N208="zákl. přenesená",J208,0)</f>
        <v>0</v>
      </c>
      <c r="BH208" s="255">
        <f>IF(N208="sníž. přenesená",J208,0)</f>
        <v>0</v>
      </c>
      <c r="BI208" s="255">
        <f>IF(N208="nulová",J208,0)</f>
        <v>0</v>
      </c>
      <c r="BJ208" s="17" t="s">
        <v>81</v>
      </c>
      <c r="BK208" s="255">
        <f>ROUND(I208*H208,2)</f>
        <v>0</v>
      </c>
      <c r="BL208" s="17" t="s">
        <v>549</v>
      </c>
      <c r="BM208" s="254" t="s">
        <v>1768</v>
      </c>
    </row>
    <row r="209" s="2" customFormat="1" ht="21.75" customHeight="1">
      <c r="A209" s="38"/>
      <c r="B209" s="39"/>
      <c r="C209" s="243" t="s">
        <v>537</v>
      </c>
      <c r="D209" s="243" t="s">
        <v>161</v>
      </c>
      <c r="E209" s="244" t="s">
        <v>1769</v>
      </c>
      <c r="F209" s="245" t="s">
        <v>1770</v>
      </c>
      <c r="G209" s="246" t="s">
        <v>237</v>
      </c>
      <c r="H209" s="247">
        <v>4</v>
      </c>
      <c r="I209" s="248"/>
      <c r="J209" s="249">
        <f>ROUND(I209*H209,2)</f>
        <v>0</v>
      </c>
      <c r="K209" s="245" t="s">
        <v>260</v>
      </c>
      <c r="L209" s="44"/>
      <c r="M209" s="250" t="s">
        <v>1</v>
      </c>
      <c r="N209" s="251" t="s">
        <v>39</v>
      </c>
      <c r="O209" s="91"/>
      <c r="P209" s="252">
        <f>O209*H209</f>
        <v>0</v>
      </c>
      <c r="Q209" s="252">
        <v>0</v>
      </c>
      <c r="R209" s="252">
        <f>Q209*H209</f>
        <v>0</v>
      </c>
      <c r="S209" s="252">
        <v>0</v>
      </c>
      <c r="T209" s="25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4" t="s">
        <v>549</v>
      </c>
      <c r="AT209" s="254" t="s">
        <v>161</v>
      </c>
      <c r="AU209" s="254" t="s">
        <v>83</v>
      </c>
      <c r="AY209" s="17" t="s">
        <v>158</v>
      </c>
      <c r="BE209" s="255">
        <f>IF(N209="základní",J209,0)</f>
        <v>0</v>
      </c>
      <c r="BF209" s="255">
        <f>IF(N209="snížená",J209,0)</f>
        <v>0</v>
      </c>
      <c r="BG209" s="255">
        <f>IF(N209="zákl. přenesená",J209,0)</f>
        <v>0</v>
      </c>
      <c r="BH209" s="255">
        <f>IF(N209="sníž. přenesená",J209,0)</f>
        <v>0</v>
      </c>
      <c r="BI209" s="255">
        <f>IF(N209="nulová",J209,0)</f>
        <v>0</v>
      </c>
      <c r="BJ209" s="17" t="s">
        <v>81</v>
      </c>
      <c r="BK209" s="255">
        <f>ROUND(I209*H209,2)</f>
        <v>0</v>
      </c>
      <c r="BL209" s="17" t="s">
        <v>549</v>
      </c>
      <c r="BM209" s="254" t="s">
        <v>1771</v>
      </c>
    </row>
    <row r="210" s="2" customFormat="1" ht="21.75" customHeight="1">
      <c r="A210" s="38"/>
      <c r="B210" s="39"/>
      <c r="C210" s="243" t="s">
        <v>541</v>
      </c>
      <c r="D210" s="243" t="s">
        <v>161</v>
      </c>
      <c r="E210" s="244" t="s">
        <v>1772</v>
      </c>
      <c r="F210" s="245" t="s">
        <v>1773</v>
      </c>
      <c r="G210" s="246" t="s">
        <v>237</v>
      </c>
      <c r="H210" s="247">
        <v>2</v>
      </c>
      <c r="I210" s="248"/>
      <c r="J210" s="249">
        <f>ROUND(I210*H210,2)</f>
        <v>0</v>
      </c>
      <c r="K210" s="245" t="s">
        <v>260</v>
      </c>
      <c r="L210" s="44"/>
      <c r="M210" s="250" t="s">
        <v>1</v>
      </c>
      <c r="N210" s="251" t="s">
        <v>39</v>
      </c>
      <c r="O210" s="91"/>
      <c r="P210" s="252">
        <f>O210*H210</f>
        <v>0</v>
      </c>
      <c r="Q210" s="252">
        <v>0</v>
      </c>
      <c r="R210" s="252">
        <f>Q210*H210</f>
        <v>0</v>
      </c>
      <c r="S210" s="252">
        <v>0</v>
      </c>
      <c r="T210" s="25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4" t="s">
        <v>549</v>
      </c>
      <c r="AT210" s="254" t="s">
        <v>161</v>
      </c>
      <c r="AU210" s="254" t="s">
        <v>83</v>
      </c>
      <c r="AY210" s="17" t="s">
        <v>158</v>
      </c>
      <c r="BE210" s="255">
        <f>IF(N210="základní",J210,0)</f>
        <v>0</v>
      </c>
      <c r="BF210" s="255">
        <f>IF(N210="snížená",J210,0)</f>
        <v>0</v>
      </c>
      <c r="BG210" s="255">
        <f>IF(N210="zákl. přenesená",J210,0)</f>
        <v>0</v>
      </c>
      <c r="BH210" s="255">
        <f>IF(N210="sníž. přenesená",J210,0)</f>
        <v>0</v>
      </c>
      <c r="BI210" s="255">
        <f>IF(N210="nulová",J210,0)</f>
        <v>0</v>
      </c>
      <c r="BJ210" s="17" t="s">
        <v>81</v>
      </c>
      <c r="BK210" s="255">
        <f>ROUND(I210*H210,2)</f>
        <v>0</v>
      </c>
      <c r="BL210" s="17" t="s">
        <v>549</v>
      </c>
      <c r="BM210" s="254" t="s">
        <v>1774</v>
      </c>
    </row>
    <row r="211" s="2" customFormat="1" ht="16.5" customHeight="1">
      <c r="A211" s="38"/>
      <c r="B211" s="39"/>
      <c r="C211" s="243" t="s">
        <v>545</v>
      </c>
      <c r="D211" s="243" t="s">
        <v>161</v>
      </c>
      <c r="E211" s="244" t="s">
        <v>1775</v>
      </c>
      <c r="F211" s="245" t="s">
        <v>1776</v>
      </c>
      <c r="G211" s="246" t="s">
        <v>237</v>
      </c>
      <c r="H211" s="247">
        <v>30</v>
      </c>
      <c r="I211" s="248"/>
      <c r="J211" s="249">
        <f>ROUND(I211*H211,2)</f>
        <v>0</v>
      </c>
      <c r="K211" s="245" t="s">
        <v>260</v>
      </c>
      <c r="L211" s="44"/>
      <c r="M211" s="250" t="s">
        <v>1</v>
      </c>
      <c r="N211" s="251" t="s">
        <v>39</v>
      </c>
      <c r="O211" s="91"/>
      <c r="P211" s="252">
        <f>O211*H211</f>
        <v>0</v>
      </c>
      <c r="Q211" s="252">
        <v>0</v>
      </c>
      <c r="R211" s="252">
        <f>Q211*H211</f>
        <v>0</v>
      </c>
      <c r="S211" s="252">
        <v>0</v>
      </c>
      <c r="T211" s="25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4" t="s">
        <v>549</v>
      </c>
      <c r="AT211" s="254" t="s">
        <v>161</v>
      </c>
      <c r="AU211" s="254" t="s">
        <v>83</v>
      </c>
      <c r="AY211" s="17" t="s">
        <v>158</v>
      </c>
      <c r="BE211" s="255">
        <f>IF(N211="základní",J211,0)</f>
        <v>0</v>
      </c>
      <c r="BF211" s="255">
        <f>IF(N211="snížená",J211,0)</f>
        <v>0</v>
      </c>
      <c r="BG211" s="255">
        <f>IF(N211="zákl. přenesená",J211,0)</f>
        <v>0</v>
      </c>
      <c r="BH211" s="255">
        <f>IF(N211="sníž. přenesená",J211,0)</f>
        <v>0</v>
      </c>
      <c r="BI211" s="255">
        <f>IF(N211="nulová",J211,0)</f>
        <v>0</v>
      </c>
      <c r="BJ211" s="17" t="s">
        <v>81</v>
      </c>
      <c r="BK211" s="255">
        <f>ROUND(I211*H211,2)</f>
        <v>0</v>
      </c>
      <c r="BL211" s="17" t="s">
        <v>549</v>
      </c>
      <c r="BM211" s="254" t="s">
        <v>1777</v>
      </c>
    </row>
    <row r="212" s="2" customFormat="1" ht="16.5" customHeight="1">
      <c r="A212" s="38"/>
      <c r="B212" s="39"/>
      <c r="C212" s="294" t="s">
        <v>549</v>
      </c>
      <c r="D212" s="294" t="s">
        <v>384</v>
      </c>
      <c r="E212" s="295" t="s">
        <v>1778</v>
      </c>
      <c r="F212" s="296" t="s">
        <v>1779</v>
      </c>
      <c r="G212" s="297" t="s">
        <v>237</v>
      </c>
      <c r="H212" s="298">
        <v>30</v>
      </c>
      <c r="I212" s="299"/>
      <c r="J212" s="300">
        <f>ROUND(I212*H212,2)</f>
        <v>0</v>
      </c>
      <c r="K212" s="296" t="s">
        <v>1</v>
      </c>
      <c r="L212" s="301"/>
      <c r="M212" s="302" t="s">
        <v>1</v>
      </c>
      <c r="N212" s="303" t="s">
        <v>39</v>
      </c>
      <c r="O212" s="91"/>
      <c r="P212" s="252">
        <f>O212*H212</f>
        <v>0</v>
      </c>
      <c r="Q212" s="252">
        <v>0</v>
      </c>
      <c r="R212" s="252">
        <f>Q212*H212</f>
        <v>0</v>
      </c>
      <c r="S212" s="252">
        <v>0</v>
      </c>
      <c r="T212" s="25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4" t="s">
        <v>862</v>
      </c>
      <c r="AT212" s="254" t="s">
        <v>384</v>
      </c>
      <c r="AU212" s="254" t="s">
        <v>83</v>
      </c>
      <c r="AY212" s="17" t="s">
        <v>158</v>
      </c>
      <c r="BE212" s="255">
        <f>IF(N212="základní",J212,0)</f>
        <v>0</v>
      </c>
      <c r="BF212" s="255">
        <f>IF(N212="snížená",J212,0)</f>
        <v>0</v>
      </c>
      <c r="BG212" s="255">
        <f>IF(N212="zákl. přenesená",J212,0)</f>
        <v>0</v>
      </c>
      <c r="BH212" s="255">
        <f>IF(N212="sníž. přenesená",J212,0)</f>
        <v>0</v>
      </c>
      <c r="BI212" s="255">
        <f>IF(N212="nulová",J212,0)</f>
        <v>0</v>
      </c>
      <c r="BJ212" s="17" t="s">
        <v>81</v>
      </c>
      <c r="BK212" s="255">
        <f>ROUND(I212*H212,2)</f>
        <v>0</v>
      </c>
      <c r="BL212" s="17" t="s">
        <v>862</v>
      </c>
      <c r="BM212" s="254" t="s">
        <v>1780</v>
      </c>
    </row>
    <row r="213" s="2" customFormat="1" ht="16.5" customHeight="1">
      <c r="A213" s="38"/>
      <c r="B213" s="39"/>
      <c r="C213" s="243" t="s">
        <v>553</v>
      </c>
      <c r="D213" s="243" t="s">
        <v>161</v>
      </c>
      <c r="E213" s="244" t="s">
        <v>1781</v>
      </c>
      <c r="F213" s="245" t="s">
        <v>1782</v>
      </c>
      <c r="G213" s="246" t="s">
        <v>1783</v>
      </c>
      <c r="H213" s="247">
        <v>2</v>
      </c>
      <c r="I213" s="248"/>
      <c r="J213" s="249">
        <f>ROUND(I213*H213,2)</f>
        <v>0</v>
      </c>
      <c r="K213" s="245" t="s">
        <v>260</v>
      </c>
      <c r="L213" s="44"/>
      <c r="M213" s="250" t="s">
        <v>1</v>
      </c>
      <c r="N213" s="251" t="s">
        <v>39</v>
      </c>
      <c r="O213" s="91"/>
      <c r="P213" s="252">
        <f>O213*H213</f>
        <v>0</v>
      </c>
      <c r="Q213" s="252">
        <v>1.0000000000000001E-05</v>
      </c>
      <c r="R213" s="252">
        <f>Q213*H213</f>
        <v>2.0000000000000002E-05</v>
      </c>
      <c r="S213" s="252">
        <v>0</v>
      </c>
      <c r="T213" s="25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4" t="s">
        <v>549</v>
      </c>
      <c r="AT213" s="254" t="s">
        <v>161</v>
      </c>
      <c r="AU213" s="254" t="s">
        <v>83</v>
      </c>
      <c r="AY213" s="17" t="s">
        <v>158</v>
      </c>
      <c r="BE213" s="255">
        <f>IF(N213="základní",J213,0)</f>
        <v>0</v>
      </c>
      <c r="BF213" s="255">
        <f>IF(N213="snížená",J213,0)</f>
        <v>0</v>
      </c>
      <c r="BG213" s="255">
        <f>IF(N213="zákl. přenesená",J213,0)</f>
        <v>0</v>
      </c>
      <c r="BH213" s="255">
        <f>IF(N213="sníž. přenesená",J213,0)</f>
        <v>0</v>
      </c>
      <c r="BI213" s="255">
        <f>IF(N213="nulová",J213,0)</f>
        <v>0</v>
      </c>
      <c r="BJ213" s="17" t="s">
        <v>81</v>
      </c>
      <c r="BK213" s="255">
        <f>ROUND(I213*H213,2)</f>
        <v>0</v>
      </c>
      <c r="BL213" s="17" t="s">
        <v>549</v>
      </c>
      <c r="BM213" s="254" t="s">
        <v>1784</v>
      </c>
    </row>
    <row r="214" s="2" customFormat="1" ht="21.75" customHeight="1">
      <c r="A214" s="38"/>
      <c r="B214" s="39"/>
      <c r="C214" s="243" t="s">
        <v>557</v>
      </c>
      <c r="D214" s="243" t="s">
        <v>161</v>
      </c>
      <c r="E214" s="244" t="s">
        <v>1785</v>
      </c>
      <c r="F214" s="245" t="s">
        <v>1786</v>
      </c>
      <c r="G214" s="246" t="s">
        <v>237</v>
      </c>
      <c r="H214" s="247">
        <v>10</v>
      </c>
      <c r="I214" s="248"/>
      <c r="J214" s="249">
        <f>ROUND(I214*H214,2)</f>
        <v>0</v>
      </c>
      <c r="K214" s="245" t="s">
        <v>260</v>
      </c>
      <c r="L214" s="44"/>
      <c r="M214" s="250" t="s">
        <v>1</v>
      </c>
      <c r="N214" s="251" t="s">
        <v>39</v>
      </c>
      <c r="O214" s="91"/>
      <c r="P214" s="252">
        <f>O214*H214</f>
        <v>0</v>
      </c>
      <c r="Q214" s="252">
        <v>8.0000000000000007E-05</v>
      </c>
      <c r="R214" s="252">
        <f>Q214*H214</f>
        <v>0.00080000000000000004</v>
      </c>
      <c r="S214" s="252">
        <v>0</v>
      </c>
      <c r="T214" s="25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4" t="s">
        <v>549</v>
      </c>
      <c r="AT214" s="254" t="s">
        <v>161</v>
      </c>
      <c r="AU214" s="254" t="s">
        <v>83</v>
      </c>
      <c r="AY214" s="17" t="s">
        <v>158</v>
      </c>
      <c r="BE214" s="255">
        <f>IF(N214="základní",J214,0)</f>
        <v>0</v>
      </c>
      <c r="BF214" s="255">
        <f>IF(N214="snížená",J214,0)</f>
        <v>0</v>
      </c>
      <c r="BG214" s="255">
        <f>IF(N214="zákl. přenesená",J214,0)</f>
        <v>0</v>
      </c>
      <c r="BH214" s="255">
        <f>IF(N214="sníž. přenesená",J214,0)</f>
        <v>0</v>
      </c>
      <c r="BI214" s="255">
        <f>IF(N214="nulová",J214,0)</f>
        <v>0</v>
      </c>
      <c r="BJ214" s="17" t="s">
        <v>81</v>
      </c>
      <c r="BK214" s="255">
        <f>ROUND(I214*H214,2)</f>
        <v>0</v>
      </c>
      <c r="BL214" s="17" t="s">
        <v>549</v>
      </c>
      <c r="BM214" s="254" t="s">
        <v>1787</v>
      </c>
    </row>
    <row r="215" s="2" customFormat="1" ht="21.75" customHeight="1">
      <c r="A215" s="38"/>
      <c r="B215" s="39"/>
      <c r="C215" s="243" t="s">
        <v>561</v>
      </c>
      <c r="D215" s="243" t="s">
        <v>161</v>
      </c>
      <c r="E215" s="244" t="s">
        <v>1788</v>
      </c>
      <c r="F215" s="245" t="s">
        <v>1789</v>
      </c>
      <c r="G215" s="246" t="s">
        <v>237</v>
      </c>
      <c r="H215" s="247">
        <v>2</v>
      </c>
      <c r="I215" s="248"/>
      <c r="J215" s="249">
        <f>ROUND(I215*H215,2)</f>
        <v>0</v>
      </c>
      <c r="K215" s="245" t="s">
        <v>260</v>
      </c>
      <c r="L215" s="44"/>
      <c r="M215" s="250" t="s">
        <v>1</v>
      </c>
      <c r="N215" s="251" t="s">
        <v>39</v>
      </c>
      <c r="O215" s="91"/>
      <c r="P215" s="252">
        <f>O215*H215</f>
        <v>0</v>
      </c>
      <c r="Q215" s="252">
        <v>9.0000000000000006E-05</v>
      </c>
      <c r="R215" s="252">
        <f>Q215*H215</f>
        <v>0.00018000000000000001</v>
      </c>
      <c r="S215" s="252">
        <v>0</v>
      </c>
      <c r="T215" s="25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4" t="s">
        <v>549</v>
      </c>
      <c r="AT215" s="254" t="s">
        <v>161</v>
      </c>
      <c r="AU215" s="254" t="s">
        <v>83</v>
      </c>
      <c r="AY215" s="17" t="s">
        <v>158</v>
      </c>
      <c r="BE215" s="255">
        <f>IF(N215="základní",J215,0)</f>
        <v>0</v>
      </c>
      <c r="BF215" s="255">
        <f>IF(N215="snížená",J215,0)</f>
        <v>0</v>
      </c>
      <c r="BG215" s="255">
        <f>IF(N215="zákl. přenesená",J215,0)</f>
        <v>0</v>
      </c>
      <c r="BH215" s="255">
        <f>IF(N215="sníž. přenesená",J215,0)</f>
        <v>0</v>
      </c>
      <c r="BI215" s="255">
        <f>IF(N215="nulová",J215,0)</f>
        <v>0</v>
      </c>
      <c r="BJ215" s="17" t="s">
        <v>81</v>
      </c>
      <c r="BK215" s="255">
        <f>ROUND(I215*H215,2)</f>
        <v>0</v>
      </c>
      <c r="BL215" s="17" t="s">
        <v>549</v>
      </c>
      <c r="BM215" s="254" t="s">
        <v>1790</v>
      </c>
    </row>
    <row r="216" s="2" customFormat="1" ht="21.75" customHeight="1">
      <c r="A216" s="38"/>
      <c r="B216" s="39"/>
      <c r="C216" s="243" t="s">
        <v>565</v>
      </c>
      <c r="D216" s="243" t="s">
        <v>161</v>
      </c>
      <c r="E216" s="244" t="s">
        <v>1791</v>
      </c>
      <c r="F216" s="245" t="s">
        <v>1792</v>
      </c>
      <c r="G216" s="246" t="s">
        <v>237</v>
      </c>
      <c r="H216" s="247">
        <v>18</v>
      </c>
      <c r="I216" s="248"/>
      <c r="J216" s="249">
        <f>ROUND(I216*H216,2)</f>
        <v>0</v>
      </c>
      <c r="K216" s="245" t="s">
        <v>260</v>
      </c>
      <c r="L216" s="44"/>
      <c r="M216" s="250" t="s">
        <v>1</v>
      </c>
      <c r="N216" s="251" t="s">
        <v>39</v>
      </c>
      <c r="O216" s="91"/>
      <c r="P216" s="252">
        <f>O216*H216</f>
        <v>0</v>
      </c>
      <c r="Q216" s="252">
        <v>8.0000000000000007E-05</v>
      </c>
      <c r="R216" s="252">
        <f>Q216*H216</f>
        <v>0.0014400000000000001</v>
      </c>
      <c r="S216" s="252">
        <v>0</v>
      </c>
      <c r="T216" s="25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4" t="s">
        <v>549</v>
      </c>
      <c r="AT216" s="254" t="s">
        <v>161</v>
      </c>
      <c r="AU216" s="254" t="s">
        <v>83</v>
      </c>
      <c r="AY216" s="17" t="s">
        <v>158</v>
      </c>
      <c r="BE216" s="255">
        <f>IF(N216="základní",J216,0)</f>
        <v>0</v>
      </c>
      <c r="BF216" s="255">
        <f>IF(N216="snížená",J216,0)</f>
        <v>0</v>
      </c>
      <c r="BG216" s="255">
        <f>IF(N216="zákl. přenesená",J216,0)</f>
        <v>0</v>
      </c>
      <c r="BH216" s="255">
        <f>IF(N216="sníž. přenesená",J216,0)</f>
        <v>0</v>
      </c>
      <c r="BI216" s="255">
        <f>IF(N216="nulová",J216,0)</f>
        <v>0</v>
      </c>
      <c r="BJ216" s="17" t="s">
        <v>81</v>
      </c>
      <c r="BK216" s="255">
        <f>ROUND(I216*H216,2)</f>
        <v>0</v>
      </c>
      <c r="BL216" s="17" t="s">
        <v>549</v>
      </c>
      <c r="BM216" s="254" t="s">
        <v>1793</v>
      </c>
    </row>
    <row r="217" s="2" customFormat="1" ht="21.75" customHeight="1">
      <c r="A217" s="38"/>
      <c r="B217" s="39"/>
      <c r="C217" s="243" t="s">
        <v>570</v>
      </c>
      <c r="D217" s="243" t="s">
        <v>161</v>
      </c>
      <c r="E217" s="244" t="s">
        <v>1794</v>
      </c>
      <c r="F217" s="245" t="s">
        <v>1795</v>
      </c>
      <c r="G217" s="246" t="s">
        <v>237</v>
      </c>
      <c r="H217" s="247">
        <v>6</v>
      </c>
      <c r="I217" s="248"/>
      <c r="J217" s="249">
        <f>ROUND(I217*H217,2)</f>
        <v>0</v>
      </c>
      <c r="K217" s="245" t="s">
        <v>260</v>
      </c>
      <c r="L217" s="44"/>
      <c r="M217" s="250" t="s">
        <v>1</v>
      </c>
      <c r="N217" s="251" t="s">
        <v>39</v>
      </c>
      <c r="O217" s="91"/>
      <c r="P217" s="252">
        <f>O217*H217</f>
        <v>0</v>
      </c>
      <c r="Q217" s="252">
        <v>9.0000000000000006E-05</v>
      </c>
      <c r="R217" s="252">
        <f>Q217*H217</f>
        <v>0.00054000000000000001</v>
      </c>
      <c r="S217" s="252">
        <v>0</v>
      </c>
      <c r="T217" s="25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4" t="s">
        <v>549</v>
      </c>
      <c r="AT217" s="254" t="s">
        <v>161</v>
      </c>
      <c r="AU217" s="254" t="s">
        <v>83</v>
      </c>
      <c r="AY217" s="17" t="s">
        <v>158</v>
      </c>
      <c r="BE217" s="255">
        <f>IF(N217="základní",J217,0)</f>
        <v>0</v>
      </c>
      <c r="BF217" s="255">
        <f>IF(N217="snížená",J217,0)</f>
        <v>0</v>
      </c>
      <c r="BG217" s="255">
        <f>IF(N217="zákl. přenesená",J217,0)</f>
        <v>0</v>
      </c>
      <c r="BH217" s="255">
        <f>IF(N217="sníž. přenesená",J217,0)</f>
        <v>0</v>
      </c>
      <c r="BI217" s="255">
        <f>IF(N217="nulová",J217,0)</f>
        <v>0</v>
      </c>
      <c r="BJ217" s="17" t="s">
        <v>81</v>
      </c>
      <c r="BK217" s="255">
        <f>ROUND(I217*H217,2)</f>
        <v>0</v>
      </c>
      <c r="BL217" s="17" t="s">
        <v>549</v>
      </c>
      <c r="BM217" s="254" t="s">
        <v>1796</v>
      </c>
    </row>
    <row r="218" s="2" customFormat="1" ht="21.75" customHeight="1">
      <c r="A218" s="38"/>
      <c r="B218" s="39"/>
      <c r="C218" s="243" t="s">
        <v>574</v>
      </c>
      <c r="D218" s="243" t="s">
        <v>161</v>
      </c>
      <c r="E218" s="244" t="s">
        <v>1797</v>
      </c>
      <c r="F218" s="245" t="s">
        <v>1798</v>
      </c>
      <c r="G218" s="246" t="s">
        <v>237</v>
      </c>
      <c r="H218" s="247">
        <v>2</v>
      </c>
      <c r="I218" s="248"/>
      <c r="J218" s="249">
        <f>ROUND(I218*H218,2)</f>
        <v>0</v>
      </c>
      <c r="K218" s="245" t="s">
        <v>260</v>
      </c>
      <c r="L218" s="44"/>
      <c r="M218" s="250" t="s">
        <v>1</v>
      </c>
      <c r="N218" s="251" t="s">
        <v>39</v>
      </c>
      <c r="O218" s="91"/>
      <c r="P218" s="252">
        <f>O218*H218</f>
        <v>0</v>
      </c>
      <c r="Q218" s="252">
        <v>9.0000000000000006E-05</v>
      </c>
      <c r="R218" s="252">
        <f>Q218*H218</f>
        <v>0.00018000000000000001</v>
      </c>
      <c r="S218" s="252">
        <v>0</v>
      </c>
      <c r="T218" s="25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4" t="s">
        <v>549</v>
      </c>
      <c r="AT218" s="254" t="s">
        <v>161</v>
      </c>
      <c r="AU218" s="254" t="s">
        <v>83</v>
      </c>
      <c r="AY218" s="17" t="s">
        <v>158</v>
      </c>
      <c r="BE218" s="255">
        <f>IF(N218="základní",J218,0)</f>
        <v>0</v>
      </c>
      <c r="BF218" s="255">
        <f>IF(N218="snížená",J218,0)</f>
        <v>0</v>
      </c>
      <c r="BG218" s="255">
        <f>IF(N218="zákl. přenesená",J218,0)</f>
        <v>0</v>
      </c>
      <c r="BH218" s="255">
        <f>IF(N218="sníž. přenesená",J218,0)</f>
        <v>0</v>
      </c>
      <c r="BI218" s="255">
        <f>IF(N218="nulová",J218,0)</f>
        <v>0</v>
      </c>
      <c r="BJ218" s="17" t="s">
        <v>81</v>
      </c>
      <c r="BK218" s="255">
        <f>ROUND(I218*H218,2)</f>
        <v>0</v>
      </c>
      <c r="BL218" s="17" t="s">
        <v>549</v>
      </c>
      <c r="BM218" s="254" t="s">
        <v>1799</v>
      </c>
    </row>
    <row r="219" s="2" customFormat="1" ht="21.75" customHeight="1">
      <c r="A219" s="38"/>
      <c r="B219" s="39"/>
      <c r="C219" s="243" t="s">
        <v>579</v>
      </c>
      <c r="D219" s="243" t="s">
        <v>161</v>
      </c>
      <c r="E219" s="244" t="s">
        <v>1800</v>
      </c>
      <c r="F219" s="245" t="s">
        <v>1801</v>
      </c>
      <c r="G219" s="246" t="s">
        <v>237</v>
      </c>
      <c r="H219" s="247">
        <v>4</v>
      </c>
      <c r="I219" s="248"/>
      <c r="J219" s="249">
        <f>ROUND(I219*H219,2)</f>
        <v>0</v>
      </c>
      <c r="K219" s="245" t="s">
        <v>260</v>
      </c>
      <c r="L219" s="44"/>
      <c r="M219" s="250" t="s">
        <v>1</v>
      </c>
      <c r="N219" s="251" t="s">
        <v>39</v>
      </c>
      <c r="O219" s="91"/>
      <c r="P219" s="252">
        <f>O219*H219</f>
        <v>0</v>
      </c>
      <c r="Q219" s="252">
        <v>0.00013999999999999999</v>
      </c>
      <c r="R219" s="252">
        <f>Q219*H219</f>
        <v>0.00055999999999999995</v>
      </c>
      <c r="S219" s="252">
        <v>0</v>
      </c>
      <c r="T219" s="25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4" t="s">
        <v>549</v>
      </c>
      <c r="AT219" s="254" t="s">
        <v>161</v>
      </c>
      <c r="AU219" s="254" t="s">
        <v>83</v>
      </c>
      <c r="AY219" s="17" t="s">
        <v>158</v>
      </c>
      <c r="BE219" s="255">
        <f>IF(N219="základní",J219,0)</f>
        <v>0</v>
      </c>
      <c r="BF219" s="255">
        <f>IF(N219="snížená",J219,0)</f>
        <v>0</v>
      </c>
      <c r="BG219" s="255">
        <f>IF(N219="zákl. přenesená",J219,0)</f>
        <v>0</v>
      </c>
      <c r="BH219" s="255">
        <f>IF(N219="sníž. přenesená",J219,0)</f>
        <v>0</v>
      </c>
      <c r="BI219" s="255">
        <f>IF(N219="nulová",J219,0)</f>
        <v>0</v>
      </c>
      <c r="BJ219" s="17" t="s">
        <v>81</v>
      </c>
      <c r="BK219" s="255">
        <f>ROUND(I219*H219,2)</f>
        <v>0</v>
      </c>
      <c r="BL219" s="17" t="s">
        <v>549</v>
      </c>
      <c r="BM219" s="254" t="s">
        <v>1802</v>
      </c>
    </row>
    <row r="220" s="2" customFormat="1" ht="21.75" customHeight="1">
      <c r="A220" s="38"/>
      <c r="B220" s="39"/>
      <c r="C220" s="243" t="s">
        <v>584</v>
      </c>
      <c r="D220" s="243" t="s">
        <v>161</v>
      </c>
      <c r="E220" s="244" t="s">
        <v>1803</v>
      </c>
      <c r="F220" s="245" t="s">
        <v>1804</v>
      </c>
      <c r="G220" s="246" t="s">
        <v>237</v>
      </c>
      <c r="H220" s="247">
        <v>4</v>
      </c>
      <c r="I220" s="248"/>
      <c r="J220" s="249">
        <f>ROUND(I220*H220,2)</f>
        <v>0</v>
      </c>
      <c r="K220" s="245" t="s">
        <v>260</v>
      </c>
      <c r="L220" s="44"/>
      <c r="M220" s="250" t="s">
        <v>1</v>
      </c>
      <c r="N220" s="251" t="s">
        <v>39</v>
      </c>
      <c r="O220" s="91"/>
      <c r="P220" s="252">
        <f>O220*H220</f>
        <v>0</v>
      </c>
      <c r="Q220" s="252">
        <v>0.00013999999999999999</v>
      </c>
      <c r="R220" s="252">
        <f>Q220*H220</f>
        <v>0.00055999999999999995</v>
      </c>
      <c r="S220" s="252">
        <v>0</v>
      </c>
      <c r="T220" s="25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4" t="s">
        <v>549</v>
      </c>
      <c r="AT220" s="254" t="s">
        <v>161</v>
      </c>
      <c r="AU220" s="254" t="s">
        <v>83</v>
      </c>
      <c r="AY220" s="17" t="s">
        <v>158</v>
      </c>
      <c r="BE220" s="255">
        <f>IF(N220="základní",J220,0)</f>
        <v>0</v>
      </c>
      <c r="BF220" s="255">
        <f>IF(N220="snížená",J220,0)</f>
        <v>0</v>
      </c>
      <c r="BG220" s="255">
        <f>IF(N220="zákl. přenesená",J220,0)</f>
        <v>0</v>
      </c>
      <c r="BH220" s="255">
        <f>IF(N220="sníž. přenesená",J220,0)</f>
        <v>0</v>
      </c>
      <c r="BI220" s="255">
        <f>IF(N220="nulová",J220,0)</f>
        <v>0</v>
      </c>
      <c r="BJ220" s="17" t="s">
        <v>81</v>
      </c>
      <c r="BK220" s="255">
        <f>ROUND(I220*H220,2)</f>
        <v>0</v>
      </c>
      <c r="BL220" s="17" t="s">
        <v>549</v>
      </c>
      <c r="BM220" s="254" t="s">
        <v>1805</v>
      </c>
    </row>
    <row r="221" s="2" customFormat="1" ht="21.75" customHeight="1">
      <c r="A221" s="38"/>
      <c r="B221" s="39"/>
      <c r="C221" s="243" t="s">
        <v>589</v>
      </c>
      <c r="D221" s="243" t="s">
        <v>161</v>
      </c>
      <c r="E221" s="244" t="s">
        <v>1806</v>
      </c>
      <c r="F221" s="245" t="s">
        <v>1807</v>
      </c>
      <c r="G221" s="246" t="s">
        <v>237</v>
      </c>
      <c r="H221" s="247">
        <v>2</v>
      </c>
      <c r="I221" s="248"/>
      <c r="J221" s="249">
        <f>ROUND(I221*H221,2)</f>
        <v>0</v>
      </c>
      <c r="K221" s="245" t="s">
        <v>260</v>
      </c>
      <c r="L221" s="44"/>
      <c r="M221" s="250" t="s">
        <v>1</v>
      </c>
      <c r="N221" s="251" t="s">
        <v>39</v>
      </c>
      <c r="O221" s="91"/>
      <c r="P221" s="252">
        <f>O221*H221</f>
        <v>0</v>
      </c>
      <c r="Q221" s="252">
        <v>0.00021000000000000001</v>
      </c>
      <c r="R221" s="252">
        <f>Q221*H221</f>
        <v>0.00042000000000000002</v>
      </c>
      <c r="S221" s="252">
        <v>0</v>
      </c>
      <c r="T221" s="253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4" t="s">
        <v>549</v>
      </c>
      <c r="AT221" s="254" t="s">
        <v>161</v>
      </c>
      <c r="AU221" s="254" t="s">
        <v>83</v>
      </c>
      <c r="AY221" s="17" t="s">
        <v>158</v>
      </c>
      <c r="BE221" s="255">
        <f>IF(N221="základní",J221,0)</f>
        <v>0</v>
      </c>
      <c r="BF221" s="255">
        <f>IF(N221="snížená",J221,0)</f>
        <v>0</v>
      </c>
      <c r="BG221" s="255">
        <f>IF(N221="zákl. přenesená",J221,0)</f>
        <v>0</v>
      </c>
      <c r="BH221" s="255">
        <f>IF(N221="sníž. přenesená",J221,0)</f>
        <v>0</v>
      </c>
      <c r="BI221" s="255">
        <f>IF(N221="nulová",J221,0)</f>
        <v>0</v>
      </c>
      <c r="BJ221" s="17" t="s">
        <v>81</v>
      </c>
      <c r="BK221" s="255">
        <f>ROUND(I221*H221,2)</f>
        <v>0</v>
      </c>
      <c r="BL221" s="17" t="s">
        <v>549</v>
      </c>
      <c r="BM221" s="254" t="s">
        <v>1808</v>
      </c>
    </row>
    <row r="222" s="2" customFormat="1" ht="21.75" customHeight="1">
      <c r="A222" s="38"/>
      <c r="B222" s="39"/>
      <c r="C222" s="243" t="s">
        <v>594</v>
      </c>
      <c r="D222" s="243" t="s">
        <v>161</v>
      </c>
      <c r="E222" s="244" t="s">
        <v>1809</v>
      </c>
      <c r="F222" s="245" t="s">
        <v>1810</v>
      </c>
      <c r="G222" s="246" t="s">
        <v>237</v>
      </c>
      <c r="H222" s="247">
        <v>1</v>
      </c>
      <c r="I222" s="248"/>
      <c r="J222" s="249">
        <f>ROUND(I222*H222,2)</f>
        <v>0</v>
      </c>
      <c r="K222" s="245" t="s">
        <v>260</v>
      </c>
      <c r="L222" s="44"/>
      <c r="M222" s="250" t="s">
        <v>1</v>
      </c>
      <c r="N222" s="251" t="s">
        <v>39</v>
      </c>
      <c r="O222" s="91"/>
      <c r="P222" s="252">
        <f>O222*H222</f>
        <v>0</v>
      </c>
      <c r="Q222" s="252">
        <v>0.00021000000000000001</v>
      </c>
      <c r="R222" s="252">
        <f>Q222*H222</f>
        <v>0.00021000000000000001</v>
      </c>
      <c r="S222" s="252">
        <v>0</v>
      </c>
      <c r="T222" s="25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4" t="s">
        <v>549</v>
      </c>
      <c r="AT222" s="254" t="s">
        <v>161</v>
      </c>
      <c r="AU222" s="254" t="s">
        <v>83</v>
      </c>
      <c r="AY222" s="17" t="s">
        <v>158</v>
      </c>
      <c r="BE222" s="255">
        <f>IF(N222="základní",J222,0)</f>
        <v>0</v>
      </c>
      <c r="BF222" s="255">
        <f>IF(N222="snížená",J222,0)</f>
        <v>0</v>
      </c>
      <c r="BG222" s="255">
        <f>IF(N222="zákl. přenesená",J222,0)</f>
        <v>0</v>
      </c>
      <c r="BH222" s="255">
        <f>IF(N222="sníž. přenesená",J222,0)</f>
        <v>0</v>
      </c>
      <c r="BI222" s="255">
        <f>IF(N222="nulová",J222,0)</f>
        <v>0</v>
      </c>
      <c r="BJ222" s="17" t="s">
        <v>81</v>
      </c>
      <c r="BK222" s="255">
        <f>ROUND(I222*H222,2)</f>
        <v>0</v>
      </c>
      <c r="BL222" s="17" t="s">
        <v>549</v>
      </c>
      <c r="BM222" s="254" t="s">
        <v>1811</v>
      </c>
    </row>
    <row r="223" s="2" customFormat="1" ht="16.5" customHeight="1">
      <c r="A223" s="38"/>
      <c r="B223" s="39"/>
      <c r="C223" s="243" t="s">
        <v>599</v>
      </c>
      <c r="D223" s="243" t="s">
        <v>161</v>
      </c>
      <c r="E223" s="244" t="s">
        <v>1812</v>
      </c>
      <c r="F223" s="245" t="s">
        <v>1813</v>
      </c>
      <c r="G223" s="246" t="s">
        <v>237</v>
      </c>
      <c r="H223" s="247">
        <v>2</v>
      </c>
      <c r="I223" s="248"/>
      <c r="J223" s="249">
        <f>ROUND(I223*H223,2)</f>
        <v>0</v>
      </c>
      <c r="K223" s="245" t="s">
        <v>1</v>
      </c>
      <c r="L223" s="44"/>
      <c r="M223" s="250" t="s">
        <v>1</v>
      </c>
      <c r="N223" s="251" t="s">
        <v>39</v>
      </c>
      <c r="O223" s="91"/>
      <c r="P223" s="252">
        <f>O223*H223</f>
        <v>0</v>
      </c>
      <c r="Q223" s="252">
        <v>0</v>
      </c>
      <c r="R223" s="252">
        <f>Q223*H223</f>
        <v>0</v>
      </c>
      <c r="S223" s="252">
        <v>0</v>
      </c>
      <c r="T223" s="25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4" t="s">
        <v>549</v>
      </c>
      <c r="AT223" s="254" t="s">
        <v>161</v>
      </c>
      <c r="AU223" s="254" t="s">
        <v>83</v>
      </c>
      <c r="AY223" s="17" t="s">
        <v>158</v>
      </c>
      <c r="BE223" s="255">
        <f>IF(N223="základní",J223,0)</f>
        <v>0</v>
      </c>
      <c r="BF223" s="255">
        <f>IF(N223="snížená",J223,0)</f>
        <v>0</v>
      </c>
      <c r="BG223" s="255">
        <f>IF(N223="zákl. přenesená",J223,0)</f>
        <v>0</v>
      </c>
      <c r="BH223" s="255">
        <f>IF(N223="sníž. přenesená",J223,0)</f>
        <v>0</v>
      </c>
      <c r="BI223" s="255">
        <f>IF(N223="nulová",J223,0)</f>
        <v>0</v>
      </c>
      <c r="BJ223" s="17" t="s">
        <v>81</v>
      </c>
      <c r="BK223" s="255">
        <f>ROUND(I223*H223,2)</f>
        <v>0</v>
      </c>
      <c r="BL223" s="17" t="s">
        <v>549</v>
      </c>
      <c r="BM223" s="254" t="s">
        <v>1814</v>
      </c>
    </row>
    <row r="224" s="2" customFormat="1" ht="16.5" customHeight="1">
      <c r="A224" s="38"/>
      <c r="B224" s="39"/>
      <c r="C224" s="243" t="s">
        <v>604</v>
      </c>
      <c r="D224" s="243" t="s">
        <v>161</v>
      </c>
      <c r="E224" s="244" t="s">
        <v>1815</v>
      </c>
      <c r="F224" s="245" t="s">
        <v>1816</v>
      </c>
      <c r="G224" s="246" t="s">
        <v>237</v>
      </c>
      <c r="H224" s="247">
        <v>2</v>
      </c>
      <c r="I224" s="248"/>
      <c r="J224" s="249">
        <f>ROUND(I224*H224,2)</f>
        <v>0</v>
      </c>
      <c r="K224" s="245" t="s">
        <v>260</v>
      </c>
      <c r="L224" s="44"/>
      <c r="M224" s="250" t="s">
        <v>1</v>
      </c>
      <c r="N224" s="251" t="s">
        <v>39</v>
      </c>
      <c r="O224" s="91"/>
      <c r="P224" s="252">
        <f>O224*H224</f>
        <v>0</v>
      </c>
      <c r="Q224" s="252">
        <v>0</v>
      </c>
      <c r="R224" s="252">
        <f>Q224*H224</f>
        <v>0</v>
      </c>
      <c r="S224" s="252">
        <v>0</v>
      </c>
      <c r="T224" s="25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4" t="s">
        <v>549</v>
      </c>
      <c r="AT224" s="254" t="s">
        <v>161</v>
      </c>
      <c r="AU224" s="254" t="s">
        <v>83</v>
      </c>
      <c r="AY224" s="17" t="s">
        <v>158</v>
      </c>
      <c r="BE224" s="255">
        <f>IF(N224="základní",J224,0)</f>
        <v>0</v>
      </c>
      <c r="BF224" s="255">
        <f>IF(N224="snížená",J224,0)</f>
        <v>0</v>
      </c>
      <c r="BG224" s="255">
        <f>IF(N224="zákl. přenesená",J224,0)</f>
        <v>0</v>
      </c>
      <c r="BH224" s="255">
        <f>IF(N224="sníž. přenesená",J224,0)</f>
        <v>0</v>
      </c>
      <c r="BI224" s="255">
        <f>IF(N224="nulová",J224,0)</f>
        <v>0</v>
      </c>
      <c r="BJ224" s="17" t="s">
        <v>81</v>
      </c>
      <c r="BK224" s="255">
        <f>ROUND(I224*H224,2)</f>
        <v>0</v>
      </c>
      <c r="BL224" s="17" t="s">
        <v>549</v>
      </c>
      <c r="BM224" s="254" t="s">
        <v>1817</v>
      </c>
    </row>
    <row r="225" s="2" customFormat="1" ht="16.5" customHeight="1">
      <c r="A225" s="38"/>
      <c r="B225" s="39"/>
      <c r="C225" s="294" t="s">
        <v>609</v>
      </c>
      <c r="D225" s="294" t="s">
        <v>384</v>
      </c>
      <c r="E225" s="295" t="s">
        <v>1818</v>
      </c>
      <c r="F225" s="296" t="s">
        <v>1819</v>
      </c>
      <c r="G225" s="297" t="s">
        <v>254</v>
      </c>
      <c r="H225" s="298">
        <v>2</v>
      </c>
      <c r="I225" s="299"/>
      <c r="J225" s="300">
        <f>ROUND(I225*H225,2)</f>
        <v>0</v>
      </c>
      <c r="K225" s="296" t="s">
        <v>1</v>
      </c>
      <c r="L225" s="301"/>
      <c r="M225" s="302" t="s">
        <v>1</v>
      </c>
      <c r="N225" s="303" t="s">
        <v>39</v>
      </c>
      <c r="O225" s="91"/>
      <c r="P225" s="252">
        <f>O225*H225</f>
        <v>0</v>
      </c>
      <c r="Q225" s="252">
        <v>0</v>
      </c>
      <c r="R225" s="252">
        <f>Q225*H225</f>
        <v>0</v>
      </c>
      <c r="S225" s="252">
        <v>0</v>
      </c>
      <c r="T225" s="25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4" t="s">
        <v>1485</v>
      </c>
      <c r="AT225" s="254" t="s">
        <v>384</v>
      </c>
      <c r="AU225" s="254" t="s">
        <v>83</v>
      </c>
      <c r="AY225" s="17" t="s">
        <v>158</v>
      </c>
      <c r="BE225" s="255">
        <f>IF(N225="základní",J225,0)</f>
        <v>0</v>
      </c>
      <c r="BF225" s="255">
        <f>IF(N225="snížená",J225,0)</f>
        <v>0</v>
      </c>
      <c r="BG225" s="255">
        <f>IF(N225="zákl. přenesená",J225,0)</f>
        <v>0</v>
      </c>
      <c r="BH225" s="255">
        <f>IF(N225="sníž. přenesená",J225,0)</f>
        <v>0</v>
      </c>
      <c r="BI225" s="255">
        <f>IF(N225="nulová",J225,0)</f>
        <v>0</v>
      </c>
      <c r="BJ225" s="17" t="s">
        <v>81</v>
      </c>
      <c r="BK225" s="255">
        <f>ROUND(I225*H225,2)</f>
        <v>0</v>
      </c>
      <c r="BL225" s="17" t="s">
        <v>549</v>
      </c>
      <c r="BM225" s="254" t="s">
        <v>1820</v>
      </c>
    </row>
    <row r="226" s="2" customFormat="1" ht="16.5" customHeight="1">
      <c r="A226" s="38"/>
      <c r="B226" s="39"/>
      <c r="C226" s="243" t="s">
        <v>614</v>
      </c>
      <c r="D226" s="243" t="s">
        <v>161</v>
      </c>
      <c r="E226" s="244" t="s">
        <v>1821</v>
      </c>
      <c r="F226" s="245" t="s">
        <v>1822</v>
      </c>
      <c r="G226" s="246" t="s">
        <v>237</v>
      </c>
      <c r="H226" s="247">
        <v>2</v>
      </c>
      <c r="I226" s="248"/>
      <c r="J226" s="249">
        <f>ROUND(I226*H226,2)</f>
        <v>0</v>
      </c>
      <c r="K226" s="245" t="s">
        <v>260</v>
      </c>
      <c r="L226" s="44"/>
      <c r="M226" s="250" t="s">
        <v>1</v>
      </c>
      <c r="N226" s="251" t="s">
        <v>39</v>
      </c>
      <c r="O226" s="91"/>
      <c r="P226" s="252">
        <f>O226*H226</f>
        <v>0</v>
      </c>
      <c r="Q226" s="252">
        <v>0</v>
      </c>
      <c r="R226" s="252">
        <f>Q226*H226</f>
        <v>0</v>
      </c>
      <c r="S226" s="252">
        <v>0</v>
      </c>
      <c r="T226" s="25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4" t="s">
        <v>549</v>
      </c>
      <c r="AT226" s="254" t="s">
        <v>161</v>
      </c>
      <c r="AU226" s="254" t="s">
        <v>83</v>
      </c>
      <c r="AY226" s="17" t="s">
        <v>158</v>
      </c>
      <c r="BE226" s="255">
        <f>IF(N226="základní",J226,0)</f>
        <v>0</v>
      </c>
      <c r="BF226" s="255">
        <f>IF(N226="snížená",J226,0)</f>
        <v>0</v>
      </c>
      <c r="BG226" s="255">
        <f>IF(N226="zákl. přenesená",J226,0)</f>
        <v>0</v>
      </c>
      <c r="BH226" s="255">
        <f>IF(N226="sníž. přenesená",J226,0)</f>
        <v>0</v>
      </c>
      <c r="BI226" s="255">
        <f>IF(N226="nulová",J226,0)</f>
        <v>0</v>
      </c>
      <c r="BJ226" s="17" t="s">
        <v>81</v>
      </c>
      <c r="BK226" s="255">
        <f>ROUND(I226*H226,2)</f>
        <v>0</v>
      </c>
      <c r="BL226" s="17" t="s">
        <v>549</v>
      </c>
      <c r="BM226" s="254" t="s">
        <v>1823</v>
      </c>
    </row>
    <row r="227" s="2" customFormat="1" ht="16.5" customHeight="1">
      <c r="A227" s="38"/>
      <c r="B227" s="39"/>
      <c r="C227" s="243" t="s">
        <v>619</v>
      </c>
      <c r="D227" s="243" t="s">
        <v>161</v>
      </c>
      <c r="E227" s="244" t="s">
        <v>1824</v>
      </c>
      <c r="F227" s="245" t="s">
        <v>1825</v>
      </c>
      <c r="G227" s="246" t="s">
        <v>237</v>
      </c>
      <c r="H227" s="247">
        <v>2</v>
      </c>
      <c r="I227" s="248"/>
      <c r="J227" s="249">
        <f>ROUND(I227*H227,2)</f>
        <v>0</v>
      </c>
      <c r="K227" s="245" t="s">
        <v>260</v>
      </c>
      <c r="L227" s="44"/>
      <c r="M227" s="250" t="s">
        <v>1</v>
      </c>
      <c r="N227" s="251" t="s">
        <v>39</v>
      </c>
      <c r="O227" s="91"/>
      <c r="P227" s="252">
        <f>O227*H227</f>
        <v>0</v>
      </c>
      <c r="Q227" s="252">
        <v>0</v>
      </c>
      <c r="R227" s="252">
        <f>Q227*H227</f>
        <v>0</v>
      </c>
      <c r="S227" s="252">
        <v>0</v>
      </c>
      <c r="T227" s="25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4" t="s">
        <v>549</v>
      </c>
      <c r="AT227" s="254" t="s">
        <v>161</v>
      </c>
      <c r="AU227" s="254" t="s">
        <v>83</v>
      </c>
      <c r="AY227" s="17" t="s">
        <v>158</v>
      </c>
      <c r="BE227" s="255">
        <f>IF(N227="základní",J227,0)</f>
        <v>0</v>
      </c>
      <c r="BF227" s="255">
        <f>IF(N227="snížená",J227,0)</f>
        <v>0</v>
      </c>
      <c r="BG227" s="255">
        <f>IF(N227="zákl. přenesená",J227,0)</f>
        <v>0</v>
      </c>
      <c r="BH227" s="255">
        <f>IF(N227="sníž. přenesená",J227,0)</f>
        <v>0</v>
      </c>
      <c r="BI227" s="255">
        <f>IF(N227="nulová",J227,0)</f>
        <v>0</v>
      </c>
      <c r="BJ227" s="17" t="s">
        <v>81</v>
      </c>
      <c r="BK227" s="255">
        <f>ROUND(I227*H227,2)</f>
        <v>0</v>
      </c>
      <c r="BL227" s="17" t="s">
        <v>549</v>
      </c>
      <c r="BM227" s="254" t="s">
        <v>1826</v>
      </c>
    </row>
    <row r="228" s="2" customFormat="1" ht="16.5" customHeight="1">
      <c r="A228" s="38"/>
      <c r="B228" s="39"/>
      <c r="C228" s="243" t="s">
        <v>624</v>
      </c>
      <c r="D228" s="243" t="s">
        <v>161</v>
      </c>
      <c r="E228" s="244" t="s">
        <v>1827</v>
      </c>
      <c r="F228" s="245" t="s">
        <v>1828</v>
      </c>
      <c r="G228" s="246" t="s">
        <v>280</v>
      </c>
      <c r="H228" s="247">
        <v>75</v>
      </c>
      <c r="I228" s="248"/>
      <c r="J228" s="249">
        <f>ROUND(I228*H228,2)</f>
        <v>0</v>
      </c>
      <c r="K228" s="245" t="s">
        <v>260</v>
      </c>
      <c r="L228" s="44"/>
      <c r="M228" s="250" t="s">
        <v>1</v>
      </c>
      <c r="N228" s="251" t="s">
        <v>39</v>
      </c>
      <c r="O228" s="91"/>
      <c r="P228" s="252">
        <f>O228*H228</f>
        <v>0</v>
      </c>
      <c r="Q228" s="252">
        <v>0</v>
      </c>
      <c r="R228" s="252">
        <f>Q228*H228</f>
        <v>0</v>
      </c>
      <c r="S228" s="252">
        <v>0</v>
      </c>
      <c r="T228" s="25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54" t="s">
        <v>549</v>
      </c>
      <c r="AT228" s="254" t="s">
        <v>161</v>
      </c>
      <c r="AU228" s="254" t="s">
        <v>83</v>
      </c>
      <c r="AY228" s="17" t="s">
        <v>158</v>
      </c>
      <c r="BE228" s="255">
        <f>IF(N228="základní",J228,0)</f>
        <v>0</v>
      </c>
      <c r="BF228" s="255">
        <f>IF(N228="snížená",J228,0)</f>
        <v>0</v>
      </c>
      <c r="BG228" s="255">
        <f>IF(N228="zákl. přenesená",J228,0)</f>
        <v>0</v>
      </c>
      <c r="BH228" s="255">
        <f>IF(N228="sníž. přenesená",J228,0)</f>
        <v>0</v>
      </c>
      <c r="BI228" s="255">
        <f>IF(N228="nulová",J228,0)</f>
        <v>0</v>
      </c>
      <c r="BJ228" s="17" t="s">
        <v>81</v>
      </c>
      <c r="BK228" s="255">
        <f>ROUND(I228*H228,2)</f>
        <v>0</v>
      </c>
      <c r="BL228" s="17" t="s">
        <v>549</v>
      </c>
      <c r="BM228" s="254" t="s">
        <v>1829</v>
      </c>
    </row>
    <row r="229" s="2" customFormat="1" ht="16.5" customHeight="1">
      <c r="A229" s="38"/>
      <c r="B229" s="39"/>
      <c r="C229" s="294" t="s">
        <v>629</v>
      </c>
      <c r="D229" s="294" t="s">
        <v>384</v>
      </c>
      <c r="E229" s="295" t="s">
        <v>1830</v>
      </c>
      <c r="F229" s="296" t="s">
        <v>1831</v>
      </c>
      <c r="G229" s="297" t="s">
        <v>280</v>
      </c>
      <c r="H229" s="298">
        <v>75</v>
      </c>
      <c r="I229" s="299"/>
      <c r="J229" s="300">
        <f>ROUND(I229*H229,2)</f>
        <v>0</v>
      </c>
      <c r="K229" s="296" t="s">
        <v>1</v>
      </c>
      <c r="L229" s="301"/>
      <c r="M229" s="302" t="s">
        <v>1</v>
      </c>
      <c r="N229" s="303" t="s">
        <v>39</v>
      </c>
      <c r="O229" s="91"/>
      <c r="P229" s="252">
        <f>O229*H229</f>
        <v>0</v>
      </c>
      <c r="Q229" s="252">
        <v>0</v>
      </c>
      <c r="R229" s="252">
        <f>Q229*H229</f>
        <v>0</v>
      </c>
      <c r="S229" s="252">
        <v>0</v>
      </c>
      <c r="T229" s="25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54" t="s">
        <v>1485</v>
      </c>
      <c r="AT229" s="254" t="s">
        <v>384</v>
      </c>
      <c r="AU229" s="254" t="s">
        <v>83</v>
      </c>
      <c r="AY229" s="17" t="s">
        <v>158</v>
      </c>
      <c r="BE229" s="255">
        <f>IF(N229="základní",J229,0)</f>
        <v>0</v>
      </c>
      <c r="BF229" s="255">
        <f>IF(N229="snížená",J229,0)</f>
        <v>0</v>
      </c>
      <c r="BG229" s="255">
        <f>IF(N229="zákl. přenesená",J229,0)</f>
        <v>0</v>
      </c>
      <c r="BH229" s="255">
        <f>IF(N229="sníž. přenesená",J229,0)</f>
        <v>0</v>
      </c>
      <c r="BI229" s="255">
        <f>IF(N229="nulová",J229,0)</f>
        <v>0</v>
      </c>
      <c r="BJ229" s="17" t="s">
        <v>81</v>
      </c>
      <c r="BK229" s="255">
        <f>ROUND(I229*H229,2)</f>
        <v>0</v>
      </c>
      <c r="BL229" s="17" t="s">
        <v>549</v>
      </c>
      <c r="BM229" s="254" t="s">
        <v>1832</v>
      </c>
    </row>
    <row r="230" s="2" customFormat="1" ht="21.75" customHeight="1">
      <c r="A230" s="38"/>
      <c r="B230" s="39"/>
      <c r="C230" s="243" t="s">
        <v>634</v>
      </c>
      <c r="D230" s="243" t="s">
        <v>161</v>
      </c>
      <c r="E230" s="244" t="s">
        <v>1833</v>
      </c>
      <c r="F230" s="245" t="s">
        <v>1834</v>
      </c>
      <c r="G230" s="246" t="s">
        <v>237</v>
      </c>
      <c r="H230" s="247">
        <v>1</v>
      </c>
      <c r="I230" s="248"/>
      <c r="J230" s="249">
        <f>ROUND(I230*H230,2)</f>
        <v>0</v>
      </c>
      <c r="K230" s="245" t="s">
        <v>260</v>
      </c>
      <c r="L230" s="44"/>
      <c r="M230" s="250" t="s">
        <v>1</v>
      </c>
      <c r="N230" s="251" t="s">
        <v>39</v>
      </c>
      <c r="O230" s="91"/>
      <c r="P230" s="252">
        <f>O230*H230</f>
        <v>0</v>
      </c>
      <c r="Q230" s="252">
        <v>0</v>
      </c>
      <c r="R230" s="252">
        <f>Q230*H230</f>
        <v>0</v>
      </c>
      <c r="S230" s="252">
        <v>0</v>
      </c>
      <c r="T230" s="25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54" t="s">
        <v>549</v>
      </c>
      <c r="AT230" s="254" t="s">
        <v>161</v>
      </c>
      <c r="AU230" s="254" t="s">
        <v>83</v>
      </c>
      <c r="AY230" s="17" t="s">
        <v>158</v>
      </c>
      <c r="BE230" s="255">
        <f>IF(N230="základní",J230,0)</f>
        <v>0</v>
      </c>
      <c r="BF230" s="255">
        <f>IF(N230="snížená",J230,0)</f>
        <v>0</v>
      </c>
      <c r="BG230" s="255">
        <f>IF(N230="zákl. přenesená",J230,0)</f>
        <v>0</v>
      </c>
      <c r="BH230" s="255">
        <f>IF(N230="sníž. přenesená",J230,0)</f>
        <v>0</v>
      </c>
      <c r="BI230" s="255">
        <f>IF(N230="nulová",J230,0)</f>
        <v>0</v>
      </c>
      <c r="BJ230" s="17" t="s">
        <v>81</v>
      </c>
      <c r="BK230" s="255">
        <f>ROUND(I230*H230,2)</f>
        <v>0</v>
      </c>
      <c r="BL230" s="17" t="s">
        <v>549</v>
      </c>
      <c r="BM230" s="254" t="s">
        <v>1835</v>
      </c>
    </row>
    <row r="231" s="2" customFormat="1" ht="21.75" customHeight="1">
      <c r="A231" s="38"/>
      <c r="B231" s="39"/>
      <c r="C231" s="294" t="s">
        <v>639</v>
      </c>
      <c r="D231" s="294" t="s">
        <v>384</v>
      </c>
      <c r="E231" s="295" t="s">
        <v>1836</v>
      </c>
      <c r="F231" s="296" t="s">
        <v>1837</v>
      </c>
      <c r="G231" s="297" t="s">
        <v>254</v>
      </c>
      <c r="H231" s="298">
        <v>1</v>
      </c>
      <c r="I231" s="299"/>
      <c r="J231" s="300">
        <f>ROUND(I231*H231,2)</f>
        <v>0</v>
      </c>
      <c r="K231" s="296" t="s">
        <v>1</v>
      </c>
      <c r="L231" s="301"/>
      <c r="M231" s="302" t="s">
        <v>1</v>
      </c>
      <c r="N231" s="303" t="s">
        <v>39</v>
      </c>
      <c r="O231" s="91"/>
      <c r="P231" s="252">
        <f>O231*H231</f>
        <v>0</v>
      </c>
      <c r="Q231" s="252">
        <v>0</v>
      </c>
      <c r="R231" s="252">
        <f>Q231*H231</f>
        <v>0</v>
      </c>
      <c r="S231" s="252">
        <v>0</v>
      </c>
      <c r="T231" s="25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4" t="s">
        <v>1485</v>
      </c>
      <c r="AT231" s="254" t="s">
        <v>384</v>
      </c>
      <c r="AU231" s="254" t="s">
        <v>83</v>
      </c>
      <c r="AY231" s="17" t="s">
        <v>158</v>
      </c>
      <c r="BE231" s="255">
        <f>IF(N231="základní",J231,0)</f>
        <v>0</v>
      </c>
      <c r="BF231" s="255">
        <f>IF(N231="snížená",J231,0)</f>
        <v>0</v>
      </c>
      <c r="BG231" s="255">
        <f>IF(N231="zákl. přenesená",J231,0)</f>
        <v>0</v>
      </c>
      <c r="BH231" s="255">
        <f>IF(N231="sníž. přenesená",J231,0)</f>
        <v>0</v>
      </c>
      <c r="BI231" s="255">
        <f>IF(N231="nulová",J231,0)</f>
        <v>0</v>
      </c>
      <c r="BJ231" s="17" t="s">
        <v>81</v>
      </c>
      <c r="BK231" s="255">
        <f>ROUND(I231*H231,2)</f>
        <v>0</v>
      </c>
      <c r="BL231" s="17" t="s">
        <v>549</v>
      </c>
      <c r="BM231" s="254" t="s">
        <v>1838</v>
      </c>
    </row>
    <row r="232" s="2" customFormat="1" ht="21.75" customHeight="1">
      <c r="A232" s="38"/>
      <c r="B232" s="39"/>
      <c r="C232" s="243" t="s">
        <v>644</v>
      </c>
      <c r="D232" s="243" t="s">
        <v>161</v>
      </c>
      <c r="E232" s="244" t="s">
        <v>1839</v>
      </c>
      <c r="F232" s="245" t="s">
        <v>1840</v>
      </c>
      <c r="G232" s="246" t="s">
        <v>237</v>
      </c>
      <c r="H232" s="247">
        <v>1</v>
      </c>
      <c r="I232" s="248"/>
      <c r="J232" s="249">
        <f>ROUND(I232*H232,2)</f>
        <v>0</v>
      </c>
      <c r="K232" s="245" t="s">
        <v>260</v>
      </c>
      <c r="L232" s="44"/>
      <c r="M232" s="250" t="s">
        <v>1</v>
      </c>
      <c r="N232" s="251" t="s">
        <v>39</v>
      </c>
      <c r="O232" s="91"/>
      <c r="P232" s="252">
        <f>O232*H232</f>
        <v>0</v>
      </c>
      <c r="Q232" s="252">
        <v>0</v>
      </c>
      <c r="R232" s="252">
        <f>Q232*H232</f>
        <v>0</v>
      </c>
      <c r="S232" s="252">
        <v>0</v>
      </c>
      <c r="T232" s="25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54" t="s">
        <v>549</v>
      </c>
      <c r="AT232" s="254" t="s">
        <v>161</v>
      </c>
      <c r="AU232" s="254" t="s">
        <v>83</v>
      </c>
      <c r="AY232" s="17" t="s">
        <v>158</v>
      </c>
      <c r="BE232" s="255">
        <f>IF(N232="základní",J232,0)</f>
        <v>0</v>
      </c>
      <c r="BF232" s="255">
        <f>IF(N232="snížená",J232,0)</f>
        <v>0</v>
      </c>
      <c r="BG232" s="255">
        <f>IF(N232="zákl. přenesená",J232,0)</f>
        <v>0</v>
      </c>
      <c r="BH232" s="255">
        <f>IF(N232="sníž. přenesená",J232,0)</f>
        <v>0</v>
      </c>
      <c r="BI232" s="255">
        <f>IF(N232="nulová",J232,0)</f>
        <v>0</v>
      </c>
      <c r="BJ232" s="17" t="s">
        <v>81</v>
      </c>
      <c r="BK232" s="255">
        <f>ROUND(I232*H232,2)</f>
        <v>0</v>
      </c>
      <c r="BL232" s="17" t="s">
        <v>549</v>
      </c>
      <c r="BM232" s="254" t="s">
        <v>1841</v>
      </c>
    </row>
    <row r="233" s="2" customFormat="1" ht="21.75" customHeight="1">
      <c r="A233" s="38"/>
      <c r="B233" s="39"/>
      <c r="C233" s="243" t="s">
        <v>649</v>
      </c>
      <c r="D233" s="243" t="s">
        <v>161</v>
      </c>
      <c r="E233" s="244" t="s">
        <v>1842</v>
      </c>
      <c r="F233" s="245" t="s">
        <v>1843</v>
      </c>
      <c r="G233" s="246" t="s">
        <v>237</v>
      </c>
      <c r="H233" s="247">
        <v>2</v>
      </c>
      <c r="I233" s="248"/>
      <c r="J233" s="249">
        <f>ROUND(I233*H233,2)</f>
        <v>0</v>
      </c>
      <c r="K233" s="245" t="s">
        <v>260</v>
      </c>
      <c r="L233" s="44"/>
      <c r="M233" s="250" t="s">
        <v>1</v>
      </c>
      <c r="N233" s="251" t="s">
        <v>39</v>
      </c>
      <c r="O233" s="91"/>
      <c r="P233" s="252">
        <f>O233*H233</f>
        <v>0</v>
      </c>
      <c r="Q233" s="252">
        <v>2.2001499999999998</v>
      </c>
      <c r="R233" s="252">
        <f>Q233*H233</f>
        <v>4.4002999999999997</v>
      </c>
      <c r="S233" s="252">
        <v>0</v>
      </c>
      <c r="T233" s="25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4" t="s">
        <v>549</v>
      </c>
      <c r="AT233" s="254" t="s">
        <v>161</v>
      </c>
      <c r="AU233" s="254" t="s">
        <v>83</v>
      </c>
      <c r="AY233" s="17" t="s">
        <v>158</v>
      </c>
      <c r="BE233" s="255">
        <f>IF(N233="základní",J233,0)</f>
        <v>0</v>
      </c>
      <c r="BF233" s="255">
        <f>IF(N233="snížená",J233,0)</f>
        <v>0</v>
      </c>
      <c r="BG233" s="255">
        <f>IF(N233="zákl. přenesená",J233,0)</f>
        <v>0</v>
      </c>
      <c r="BH233" s="255">
        <f>IF(N233="sníž. přenesená",J233,0)</f>
        <v>0</v>
      </c>
      <c r="BI233" s="255">
        <f>IF(N233="nulová",J233,0)</f>
        <v>0</v>
      </c>
      <c r="BJ233" s="17" t="s">
        <v>81</v>
      </c>
      <c r="BK233" s="255">
        <f>ROUND(I233*H233,2)</f>
        <v>0</v>
      </c>
      <c r="BL233" s="17" t="s">
        <v>549</v>
      </c>
      <c r="BM233" s="254" t="s">
        <v>1844</v>
      </c>
    </row>
    <row r="234" s="2" customFormat="1" ht="16.5" customHeight="1">
      <c r="A234" s="38"/>
      <c r="B234" s="39"/>
      <c r="C234" s="294" t="s">
        <v>654</v>
      </c>
      <c r="D234" s="294" t="s">
        <v>384</v>
      </c>
      <c r="E234" s="295" t="s">
        <v>1845</v>
      </c>
      <c r="F234" s="296" t="s">
        <v>1846</v>
      </c>
      <c r="G234" s="297" t="s">
        <v>254</v>
      </c>
      <c r="H234" s="298">
        <v>1</v>
      </c>
      <c r="I234" s="299"/>
      <c r="J234" s="300">
        <f>ROUND(I234*H234,2)</f>
        <v>0</v>
      </c>
      <c r="K234" s="296" t="s">
        <v>1</v>
      </c>
      <c r="L234" s="301"/>
      <c r="M234" s="302" t="s">
        <v>1</v>
      </c>
      <c r="N234" s="303" t="s">
        <v>39</v>
      </c>
      <c r="O234" s="91"/>
      <c r="P234" s="252">
        <f>O234*H234</f>
        <v>0</v>
      </c>
      <c r="Q234" s="252">
        <v>0</v>
      </c>
      <c r="R234" s="252">
        <f>Q234*H234</f>
        <v>0</v>
      </c>
      <c r="S234" s="252">
        <v>0</v>
      </c>
      <c r="T234" s="25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4" t="s">
        <v>1485</v>
      </c>
      <c r="AT234" s="254" t="s">
        <v>384</v>
      </c>
      <c r="AU234" s="254" t="s">
        <v>83</v>
      </c>
      <c r="AY234" s="17" t="s">
        <v>158</v>
      </c>
      <c r="BE234" s="255">
        <f>IF(N234="základní",J234,0)</f>
        <v>0</v>
      </c>
      <c r="BF234" s="255">
        <f>IF(N234="snížená",J234,0)</f>
        <v>0</v>
      </c>
      <c r="BG234" s="255">
        <f>IF(N234="zákl. přenesená",J234,0)</f>
        <v>0</v>
      </c>
      <c r="BH234" s="255">
        <f>IF(N234="sníž. přenesená",J234,0)</f>
        <v>0</v>
      </c>
      <c r="BI234" s="255">
        <f>IF(N234="nulová",J234,0)</f>
        <v>0</v>
      </c>
      <c r="BJ234" s="17" t="s">
        <v>81</v>
      </c>
      <c r="BK234" s="255">
        <f>ROUND(I234*H234,2)</f>
        <v>0</v>
      </c>
      <c r="BL234" s="17" t="s">
        <v>549</v>
      </c>
      <c r="BM234" s="254" t="s">
        <v>1847</v>
      </c>
    </row>
    <row r="235" s="2" customFormat="1" ht="16.5" customHeight="1">
      <c r="A235" s="38"/>
      <c r="B235" s="39"/>
      <c r="C235" s="294" t="s">
        <v>659</v>
      </c>
      <c r="D235" s="294" t="s">
        <v>384</v>
      </c>
      <c r="E235" s="295" t="s">
        <v>1848</v>
      </c>
      <c r="F235" s="296" t="s">
        <v>1849</v>
      </c>
      <c r="G235" s="297" t="s">
        <v>254</v>
      </c>
      <c r="H235" s="298">
        <v>1</v>
      </c>
      <c r="I235" s="299"/>
      <c r="J235" s="300">
        <f>ROUND(I235*H235,2)</f>
        <v>0</v>
      </c>
      <c r="K235" s="296" t="s">
        <v>1</v>
      </c>
      <c r="L235" s="301"/>
      <c r="M235" s="302" t="s">
        <v>1</v>
      </c>
      <c r="N235" s="303" t="s">
        <v>39</v>
      </c>
      <c r="O235" s="91"/>
      <c r="P235" s="252">
        <f>O235*H235</f>
        <v>0</v>
      </c>
      <c r="Q235" s="252">
        <v>0</v>
      </c>
      <c r="R235" s="252">
        <f>Q235*H235</f>
        <v>0</v>
      </c>
      <c r="S235" s="252">
        <v>0</v>
      </c>
      <c r="T235" s="25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54" t="s">
        <v>1485</v>
      </c>
      <c r="AT235" s="254" t="s">
        <v>384</v>
      </c>
      <c r="AU235" s="254" t="s">
        <v>83</v>
      </c>
      <c r="AY235" s="17" t="s">
        <v>158</v>
      </c>
      <c r="BE235" s="255">
        <f>IF(N235="základní",J235,0)</f>
        <v>0</v>
      </c>
      <c r="BF235" s="255">
        <f>IF(N235="snížená",J235,0)</f>
        <v>0</v>
      </c>
      <c r="BG235" s="255">
        <f>IF(N235="zákl. přenesená",J235,0)</f>
        <v>0</v>
      </c>
      <c r="BH235" s="255">
        <f>IF(N235="sníž. přenesená",J235,0)</f>
        <v>0</v>
      </c>
      <c r="BI235" s="255">
        <f>IF(N235="nulová",J235,0)</f>
        <v>0</v>
      </c>
      <c r="BJ235" s="17" t="s">
        <v>81</v>
      </c>
      <c r="BK235" s="255">
        <f>ROUND(I235*H235,2)</f>
        <v>0</v>
      </c>
      <c r="BL235" s="17" t="s">
        <v>549</v>
      </c>
      <c r="BM235" s="254" t="s">
        <v>1850</v>
      </c>
    </row>
    <row r="236" s="2" customFormat="1" ht="21.75" customHeight="1">
      <c r="A236" s="38"/>
      <c r="B236" s="39"/>
      <c r="C236" s="243" t="s">
        <v>664</v>
      </c>
      <c r="D236" s="243" t="s">
        <v>161</v>
      </c>
      <c r="E236" s="244" t="s">
        <v>1851</v>
      </c>
      <c r="F236" s="245" t="s">
        <v>1852</v>
      </c>
      <c r="G236" s="246" t="s">
        <v>237</v>
      </c>
      <c r="H236" s="247">
        <v>2</v>
      </c>
      <c r="I236" s="248"/>
      <c r="J236" s="249">
        <f>ROUND(I236*H236,2)</f>
        <v>0</v>
      </c>
      <c r="K236" s="245" t="s">
        <v>260</v>
      </c>
      <c r="L236" s="44"/>
      <c r="M236" s="250" t="s">
        <v>1</v>
      </c>
      <c r="N236" s="251" t="s">
        <v>39</v>
      </c>
      <c r="O236" s="91"/>
      <c r="P236" s="252">
        <f>O236*H236</f>
        <v>0</v>
      </c>
      <c r="Q236" s="252">
        <v>2.2001499999999998</v>
      </c>
      <c r="R236" s="252">
        <f>Q236*H236</f>
        <v>4.4002999999999997</v>
      </c>
      <c r="S236" s="252">
        <v>0</v>
      </c>
      <c r="T236" s="25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54" t="s">
        <v>549</v>
      </c>
      <c r="AT236" s="254" t="s">
        <v>161</v>
      </c>
      <c r="AU236" s="254" t="s">
        <v>83</v>
      </c>
      <c r="AY236" s="17" t="s">
        <v>158</v>
      </c>
      <c r="BE236" s="255">
        <f>IF(N236="základní",J236,0)</f>
        <v>0</v>
      </c>
      <c r="BF236" s="255">
        <f>IF(N236="snížená",J236,0)</f>
        <v>0</v>
      </c>
      <c r="BG236" s="255">
        <f>IF(N236="zákl. přenesená",J236,0)</f>
        <v>0</v>
      </c>
      <c r="BH236" s="255">
        <f>IF(N236="sníž. přenesená",J236,0)</f>
        <v>0</v>
      </c>
      <c r="BI236" s="255">
        <f>IF(N236="nulová",J236,0)</f>
        <v>0</v>
      </c>
      <c r="BJ236" s="17" t="s">
        <v>81</v>
      </c>
      <c r="BK236" s="255">
        <f>ROUND(I236*H236,2)</f>
        <v>0</v>
      </c>
      <c r="BL236" s="17" t="s">
        <v>549</v>
      </c>
      <c r="BM236" s="254" t="s">
        <v>1853</v>
      </c>
    </row>
    <row r="237" s="2" customFormat="1" ht="16.5" customHeight="1">
      <c r="A237" s="38"/>
      <c r="B237" s="39"/>
      <c r="C237" s="243" t="s">
        <v>669</v>
      </c>
      <c r="D237" s="243" t="s">
        <v>161</v>
      </c>
      <c r="E237" s="244" t="s">
        <v>1854</v>
      </c>
      <c r="F237" s="245" t="s">
        <v>1855</v>
      </c>
      <c r="G237" s="246" t="s">
        <v>237</v>
      </c>
      <c r="H237" s="247">
        <v>2</v>
      </c>
      <c r="I237" s="248"/>
      <c r="J237" s="249">
        <f>ROUND(I237*H237,2)</f>
        <v>0</v>
      </c>
      <c r="K237" s="245" t="s">
        <v>260</v>
      </c>
      <c r="L237" s="44"/>
      <c r="M237" s="250" t="s">
        <v>1</v>
      </c>
      <c r="N237" s="251" t="s">
        <v>39</v>
      </c>
      <c r="O237" s="91"/>
      <c r="P237" s="252">
        <f>O237*H237</f>
        <v>0</v>
      </c>
      <c r="Q237" s="252">
        <v>0</v>
      </c>
      <c r="R237" s="252">
        <f>Q237*H237</f>
        <v>0</v>
      </c>
      <c r="S237" s="252">
        <v>0</v>
      </c>
      <c r="T237" s="25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54" t="s">
        <v>549</v>
      </c>
      <c r="AT237" s="254" t="s">
        <v>161</v>
      </c>
      <c r="AU237" s="254" t="s">
        <v>83</v>
      </c>
      <c r="AY237" s="17" t="s">
        <v>158</v>
      </c>
      <c r="BE237" s="255">
        <f>IF(N237="základní",J237,0)</f>
        <v>0</v>
      </c>
      <c r="BF237" s="255">
        <f>IF(N237="snížená",J237,0)</f>
        <v>0</v>
      </c>
      <c r="BG237" s="255">
        <f>IF(N237="zákl. přenesená",J237,0)</f>
        <v>0</v>
      </c>
      <c r="BH237" s="255">
        <f>IF(N237="sníž. přenesená",J237,0)</f>
        <v>0</v>
      </c>
      <c r="BI237" s="255">
        <f>IF(N237="nulová",J237,0)</f>
        <v>0</v>
      </c>
      <c r="BJ237" s="17" t="s">
        <v>81</v>
      </c>
      <c r="BK237" s="255">
        <f>ROUND(I237*H237,2)</f>
        <v>0</v>
      </c>
      <c r="BL237" s="17" t="s">
        <v>549</v>
      </c>
      <c r="BM237" s="254" t="s">
        <v>1856</v>
      </c>
    </row>
    <row r="238" s="2" customFormat="1" ht="16.5" customHeight="1">
      <c r="A238" s="38"/>
      <c r="B238" s="39"/>
      <c r="C238" s="243" t="s">
        <v>673</v>
      </c>
      <c r="D238" s="243" t="s">
        <v>161</v>
      </c>
      <c r="E238" s="244" t="s">
        <v>1857</v>
      </c>
      <c r="F238" s="245" t="s">
        <v>1858</v>
      </c>
      <c r="G238" s="246" t="s">
        <v>237</v>
      </c>
      <c r="H238" s="247">
        <v>2</v>
      </c>
      <c r="I238" s="248"/>
      <c r="J238" s="249">
        <f>ROUND(I238*H238,2)</f>
        <v>0</v>
      </c>
      <c r="K238" s="245" t="s">
        <v>260</v>
      </c>
      <c r="L238" s="44"/>
      <c r="M238" s="250" t="s">
        <v>1</v>
      </c>
      <c r="N238" s="251" t="s">
        <v>39</v>
      </c>
      <c r="O238" s="91"/>
      <c r="P238" s="252">
        <f>O238*H238</f>
        <v>0</v>
      </c>
      <c r="Q238" s="252">
        <v>0</v>
      </c>
      <c r="R238" s="252">
        <f>Q238*H238</f>
        <v>0</v>
      </c>
      <c r="S238" s="252">
        <v>0</v>
      </c>
      <c r="T238" s="25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4" t="s">
        <v>549</v>
      </c>
      <c r="AT238" s="254" t="s">
        <v>161</v>
      </c>
      <c r="AU238" s="254" t="s">
        <v>83</v>
      </c>
      <c r="AY238" s="17" t="s">
        <v>158</v>
      </c>
      <c r="BE238" s="255">
        <f>IF(N238="základní",J238,0)</f>
        <v>0</v>
      </c>
      <c r="BF238" s="255">
        <f>IF(N238="snížená",J238,0)</f>
        <v>0</v>
      </c>
      <c r="BG238" s="255">
        <f>IF(N238="zákl. přenesená",J238,0)</f>
        <v>0</v>
      </c>
      <c r="BH238" s="255">
        <f>IF(N238="sníž. přenesená",J238,0)</f>
        <v>0</v>
      </c>
      <c r="BI238" s="255">
        <f>IF(N238="nulová",J238,0)</f>
        <v>0</v>
      </c>
      <c r="BJ238" s="17" t="s">
        <v>81</v>
      </c>
      <c r="BK238" s="255">
        <f>ROUND(I238*H238,2)</f>
        <v>0</v>
      </c>
      <c r="BL238" s="17" t="s">
        <v>549</v>
      </c>
      <c r="BM238" s="254" t="s">
        <v>1859</v>
      </c>
    </row>
    <row r="239" s="2" customFormat="1" ht="16.5" customHeight="1">
      <c r="A239" s="38"/>
      <c r="B239" s="39"/>
      <c r="C239" s="243" t="s">
        <v>678</v>
      </c>
      <c r="D239" s="243" t="s">
        <v>161</v>
      </c>
      <c r="E239" s="244" t="s">
        <v>1860</v>
      </c>
      <c r="F239" s="245" t="s">
        <v>1861</v>
      </c>
      <c r="G239" s="246" t="s">
        <v>237</v>
      </c>
      <c r="H239" s="247">
        <v>2</v>
      </c>
      <c r="I239" s="248"/>
      <c r="J239" s="249">
        <f>ROUND(I239*H239,2)</f>
        <v>0</v>
      </c>
      <c r="K239" s="245" t="s">
        <v>260</v>
      </c>
      <c r="L239" s="44"/>
      <c r="M239" s="250" t="s">
        <v>1</v>
      </c>
      <c r="N239" s="251" t="s">
        <v>39</v>
      </c>
      <c r="O239" s="91"/>
      <c r="P239" s="252">
        <f>O239*H239</f>
        <v>0</v>
      </c>
      <c r="Q239" s="252">
        <v>0</v>
      </c>
      <c r="R239" s="252">
        <f>Q239*H239</f>
        <v>0</v>
      </c>
      <c r="S239" s="252">
        <v>0</v>
      </c>
      <c r="T239" s="25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4" t="s">
        <v>549</v>
      </c>
      <c r="AT239" s="254" t="s">
        <v>161</v>
      </c>
      <c r="AU239" s="254" t="s">
        <v>83</v>
      </c>
      <c r="AY239" s="17" t="s">
        <v>158</v>
      </c>
      <c r="BE239" s="255">
        <f>IF(N239="základní",J239,0)</f>
        <v>0</v>
      </c>
      <c r="BF239" s="255">
        <f>IF(N239="snížená",J239,0)</f>
        <v>0</v>
      </c>
      <c r="BG239" s="255">
        <f>IF(N239="zákl. přenesená",J239,0)</f>
        <v>0</v>
      </c>
      <c r="BH239" s="255">
        <f>IF(N239="sníž. přenesená",J239,0)</f>
        <v>0</v>
      </c>
      <c r="BI239" s="255">
        <f>IF(N239="nulová",J239,0)</f>
        <v>0</v>
      </c>
      <c r="BJ239" s="17" t="s">
        <v>81</v>
      </c>
      <c r="BK239" s="255">
        <f>ROUND(I239*H239,2)</f>
        <v>0</v>
      </c>
      <c r="BL239" s="17" t="s">
        <v>549</v>
      </c>
      <c r="BM239" s="254" t="s">
        <v>1862</v>
      </c>
    </row>
    <row r="240" s="2" customFormat="1" ht="16.5" customHeight="1">
      <c r="A240" s="38"/>
      <c r="B240" s="39"/>
      <c r="C240" s="294" t="s">
        <v>683</v>
      </c>
      <c r="D240" s="294" t="s">
        <v>384</v>
      </c>
      <c r="E240" s="295" t="s">
        <v>1863</v>
      </c>
      <c r="F240" s="296" t="s">
        <v>1864</v>
      </c>
      <c r="G240" s="297" t="s">
        <v>254</v>
      </c>
      <c r="H240" s="298">
        <v>2</v>
      </c>
      <c r="I240" s="299"/>
      <c r="J240" s="300">
        <f>ROUND(I240*H240,2)</f>
        <v>0</v>
      </c>
      <c r="K240" s="296" t="s">
        <v>1</v>
      </c>
      <c r="L240" s="301"/>
      <c r="M240" s="302" t="s">
        <v>1</v>
      </c>
      <c r="N240" s="303" t="s">
        <v>39</v>
      </c>
      <c r="O240" s="91"/>
      <c r="P240" s="252">
        <f>O240*H240</f>
        <v>0</v>
      </c>
      <c r="Q240" s="252">
        <v>0</v>
      </c>
      <c r="R240" s="252">
        <f>Q240*H240</f>
        <v>0</v>
      </c>
      <c r="S240" s="252">
        <v>0</v>
      </c>
      <c r="T240" s="25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54" t="s">
        <v>1485</v>
      </c>
      <c r="AT240" s="254" t="s">
        <v>384</v>
      </c>
      <c r="AU240" s="254" t="s">
        <v>83</v>
      </c>
      <c r="AY240" s="17" t="s">
        <v>158</v>
      </c>
      <c r="BE240" s="255">
        <f>IF(N240="základní",J240,0)</f>
        <v>0</v>
      </c>
      <c r="BF240" s="255">
        <f>IF(N240="snížená",J240,0)</f>
        <v>0</v>
      </c>
      <c r="BG240" s="255">
        <f>IF(N240="zákl. přenesená",J240,0)</f>
        <v>0</v>
      </c>
      <c r="BH240" s="255">
        <f>IF(N240="sníž. přenesená",J240,0)</f>
        <v>0</v>
      </c>
      <c r="BI240" s="255">
        <f>IF(N240="nulová",J240,0)</f>
        <v>0</v>
      </c>
      <c r="BJ240" s="17" t="s">
        <v>81</v>
      </c>
      <c r="BK240" s="255">
        <f>ROUND(I240*H240,2)</f>
        <v>0</v>
      </c>
      <c r="BL240" s="17" t="s">
        <v>549</v>
      </c>
      <c r="BM240" s="254" t="s">
        <v>1865</v>
      </c>
    </row>
    <row r="241" s="2" customFormat="1" ht="16.5" customHeight="1">
      <c r="A241" s="38"/>
      <c r="B241" s="39"/>
      <c r="C241" s="243" t="s">
        <v>690</v>
      </c>
      <c r="D241" s="243" t="s">
        <v>161</v>
      </c>
      <c r="E241" s="244" t="s">
        <v>1866</v>
      </c>
      <c r="F241" s="245" t="s">
        <v>1867</v>
      </c>
      <c r="G241" s="246" t="s">
        <v>237</v>
      </c>
      <c r="H241" s="247">
        <v>2</v>
      </c>
      <c r="I241" s="248"/>
      <c r="J241" s="249">
        <f>ROUND(I241*H241,2)</f>
        <v>0</v>
      </c>
      <c r="K241" s="245" t="s">
        <v>260</v>
      </c>
      <c r="L241" s="44"/>
      <c r="M241" s="250" t="s">
        <v>1</v>
      </c>
      <c r="N241" s="251" t="s">
        <v>39</v>
      </c>
      <c r="O241" s="91"/>
      <c r="P241" s="252">
        <f>O241*H241</f>
        <v>0</v>
      </c>
      <c r="Q241" s="252">
        <v>0</v>
      </c>
      <c r="R241" s="252">
        <f>Q241*H241</f>
        <v>0</v>
      </c>
      <c r="S241" s="252">
        <v>0</v>
      </c>
      <c r="T241" s="25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54" t="s">
        <v>549</v>
      </c>
      <c r="AT241" s="254" t="s">
        <v>161</v>
      </c>
      <c r="AU241" s="254" t="s">
        <v>83</v>
      </c>
      <c r="AY241" s="17" t="s">
        <v>158</v>
      </c>
      <c r="BE241" s="255">
        <f>IF(N241="základní",J241,0)</f>
        <v>0</v>
      </c>
      <c r="BF241" s="255">
        <f>IF(N241="snížená",J241,0)</f>
        <v>0</v>
      </c>
      <c r="BG241" s="255">
        <f>IF(N241="zákl. přenesená",J241,0)</f>
        <v>0</v>
      </c>
      <c r="BH241" s="255">
        <f>IF(N241="sníž. přenesená",J241,0)</f>
        <v>0</v>
      </c>
      <c r="BI241" s="255">
        <f>IF(N241="nulová",J241,0)</f>
        <v>0</v>
      </c>
      <c r="BJ241" s="17" t="s">
        <v>81</v>
      </c>
      <c r="BK241" s="255">
        <f>ROUND(I241*H241,2)</f>
        <v>0</v>
      </c>
      <c r="BL241" s="17" t="s">
        <v>549</v>
      </c>
      <c r="BM241" s="254" t="s">
        <v>1868</v>
      </c>
    </row>
    <row r="242" s="2" customFormat="1" ht="21.75" customHeight="1">
      <c r="A242" s="38"/>
      <c r="B242" s="39"/>
      <c r="C242" s="243" t="s">
        <v>696</v>
      </c>
      <c r="D242" s="243" t="s">
        <v>161</v>
      </c>
      <c r="E242" s="244" t="s">
        <v>1869</v>
      </c>
      <c r="F242" s="245" t="s">
        <v>1870</v>
      </c>
      <c r="G242" s="246" t="s">
        <v>237</v>
      </c>
      <c r="H242" s="247">
        <v>4</v>
      </c>
      <c r="I242" s="248"/>
      <c r="J242" s="249">
        <f>ROUND(I242*H242,2)</f>
        <v>0</v>
      </c>
      <c r="K242" s="245" t="s">
        <v>260</v>
      </c>
      <c r="L242" s="44"/>
      <c r="M242" s="250" t="s">
        <v>1</v>
      </c>
      <c r="N242" s="251" t="s">
        <v>39</v>
      </c>
      <c r="O242" s="91"/>
      <c r="P242" s="252">
        <f>O242*H242</f>
        <v>0</v>
      </c>
      <c r="Q242" s="252">
        <v>0</v>
      </c>
      <c r="R242" s="252">
        <f>Q242*H242</f>
        <v>0</v>
      </c>
      <c r="S242" s="252">
        <v>0</v>
      </c>
      <c r="T242" s="25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54" t="s">
        <v>549</v>
      </c>
      <c r="AT242" s="254" t="s">
        <v>161</v>
      </c>
      <c r="AU242" s="254" t="s">
        <v>83</v>
      </c>
      <c r="AY242" s="17" t="s">
        <v>158</v>
      </c>
      <c r="BE242" s="255">
        <f>IF(N242="základní",J242,0)</f>
        <v>0</v>
      </c>
      <c r="BF242" s="255">
        <f>IF(N242="snížená",J242,0)</f>
        <v>0</v>
      </c>
      <c r="BG242" s="255">
        <f>IF(N242="zákl. přenesená",J242,0)</f>
        <v>0</v>
      </c>
      <c r="BH242" s="255">
        <f>IF(N242="sníž. přenesená",J242,0)</f>
        <v>0</v>
      </c>
      <c r="BI242" s="255">
        <f>IF(N242="nulová",J242,0)</f>
        <v>0</v>
      </c>
      <c r="BJ242" s="17" t="s">
        <v>81</v>
      </c>
      <c r="BK242" s="255">
        <f>ROUND(I242*H242,2)</f>
        <v>0</v>
      </c>
      <c r="BL242" s="17" t="s">
        <v>549</v>
      </c>
      <c r="BM242" s="254" t="s">
        <v>1871</v>
      </c>
    </row>
    <row r="243" s="2" customFormat="1" ht="16.5" customHeight="1">
      <c r="A243" s="38"/>
      <c r="B243" s="39"/>
      <c r="C243" s="294" t="s">
        <v>710</v>
      </c>
      <c r="D243" s="294" t="s">
        <v>384</v>
      </c>
      <c r="E243" s="295" t="s">
        <v>1872</v>
      </c>
      <c r="F243" s="296" t="s">
        <v>1873</v>
      </c>
      <c r="G243" s="297" t="s">
        <v>254</v>
      </c>
      <c r="H243" s="298">
        <v>4</v>
      </c>
      <c r="I243" s="299"/>
      <c r="J243" s="300">
        <f>ROUND(I243*H243,2)</f>
        <v>0</v>
      </c>
      <c r="K243" s="296" t="s">
        <v>1</v>
      </c>
      <c r="L243" s="301"/>
      <c r="M243" s="302" t="s">
        <v>1</v>
      </c>
      <c r="N243" s="303" t="s">
        <v>39</v>
      </c>
      <c r="O243" s="91"/>
      <c r="P243" s="252">
        <f>O243*H243</f>
        <v>0</v>
      </c>
      <c r="Q243" s="252">
        <v>0</v>
      </c>
      <c r="R243" s="252">
        <f>Q243*H243</f>
        <v>0</v>
      </c>
      <c r="S243" s="252">
        <v>0</v>
      </c>
      <c r="T243" s="25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4" t="s">
        <v>1485</v>
      </c>
      <c r="AT243" s="254" t="s">
        <v>384</v>
      </c>
      <c r="AU243" s="254" t="s">
        <v>83</v>
      </c>
      <c r="AY243" s="17" t="s">
        <v>158</v>
      </c>
      <c r="BE243" s="255">
        <f>IF(N243="základní",J243,0)</f>
        <v>0</v>
      </c>
      <c r="BF243" s="255">
        <f>IF(N243="snížená",J243,0)</f>
        <v>0</v>
      </c>
      <c r="BG243" s="255">
        <f>IF(N243="zákl. přenesená",J243,0)</f>
        <v>0</v>
      </c>
      <c r="BH243" s="255">
        <f>IF(N243="sníž. přenesená",J243,0)</f>
        <v>0</v>
      </c>
      <c r="BI243" s="255">
        <f>IF(N243="nulová",J243,0)</f>
        <v>0</v>
      </c>
      <c r="BJ243" s="17" t="s">
        <v>81</v>
      </c>
      <c r="BK243" s="255">
        <f>ROUND(I243*H243,2)</f>
        <v>0</v>
      </c>
      <c r="BL243" s="17" t="s">
        <v>549</v>
      </c>
      <c r="BM243" s="254" t="s">
        <v>1874</v>
      </c>
    </row>
    <row r="244" s="2" customFormat="1" ht="16.5" customHeight="1">
      <c r="A244" s="38"/>
      <c r="B244" s="39"/>
      <c r="C244" s="294" t="s">
        <v>715</v>
      </c>
      <c r="D244" s="294" t="s">
        <v>384</v>
      </c>
      <c r="E244" s="295" t="s">
        <v>1875</v>
      </c>
      <c r="F244" s="296" t="s">
        <v>1876</v>
      </c>
      <c r="G244" s="297" t="s">
        <v>254</v>
      </c>
      <c r="H244" s="298">
        <v>4</v>
      </c>
      <c r="I244" s="299"/>
      <c r="J244" s="300">
        <f>ROUND(I244*H244,2)</f>
        <v>0</v>
      </c>
      <c r="K244" s="296" t="s">
        <v>1</v>
      </c>
      <c r="L244" s="301"/>
      <c r="M244" s="302" t="s">
        <v>1</v>
      </c>
      <c r="N244" s="303" t="s">
        <v>39</v>
      </c>
      <c r="O244" s="91"/>
      <c r="P244" s="252">
        <f>O244*H244</f>
        <v>0</v>
      </c>
      <c r="Q244" s="252">
        <v>0</v>
      </c>
      <c r="R244" s="252">
        <f>Q244*H244</f>
        <v>0</v>
      </c>
      <c r="S244" s="252">
        <v>0</v>
      </c>
      <c r="T244" s="25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4" t="s">
        <v>1485</v>
      </c>
      <c r="AT244" s="254" t="s">
        <v>384</v>
      </c>
      <c r="AU244" s="254" t="s">
        <v>83</v>
      </c>
      <c r="AY244" s="17" t="s">
        <v>158</v>
      </c>
      <c r="BE244" s="255">
        <f>IF(N244="základní",J244,0)</f>
        <v>0</v>
      </c>
      <c r="BF244" s="255">
        <f>IF(N244="snížená",J244,0)</f>
        <v>0</v>
      </c>
      <c r="BG244" s="255">
        <f>IF(N244="zákl. přenesená",J244,0)</f>
        <v>0</v>
      </c>
      <c r="BH244" s="255">
        <f>IF(N244="sníž. přenesená",J244,0)</f>
        <v>0</v>
      </c>
      <c r="BI244" s="255">
        <f>IF(N244="nulová",J244,0)</f>
        <v>0</v>
      </c>
      <c r="BJ244" s="17" t="s">
        <v>81</v>
      </c>
      <c r="BK244" s="255">
        <f>ROUND(I244*H244,2)</f>
        <v>0</v>
      </c>
      <c r="BL244" s="17" t="s">
        <v>549</v>
      </c>
      <c r="BM244" s="254" t="s">
        <v>1877</v>
      </c>
    </row>
    <row r="245" s="2" customFormat="1" ht="21.75" customHeight="1">
      <c r="A245" s="38"/>
      <c r="B245" s="39"/>
      <c r="C245" s="243" t="s">
        <v>719</v>
      </c>
      <c r="D245" s="243" t="s">
        <v>161</v>
      </c>
      <c r="E245" s="244" t="s">
        <v>1878</v>
      </c>
      <c r="F245" s="245" t="s">
        <v>1879</v>
      </c>
      <c r="G245" s="246" t="s">
        <v>237</v>
      </c>
      <c r="H245" s="247">
        <v>4</v>
      </c>
      <c r="I245" s="248"/>
      <c r="J245" s="249">
        <f>ROUND(I245*H245,2)</f>
        <v>0</v>
      </c>
      <c r="K245" s="245" t="s">
        <v>260</v>
      </c>
      <c r="L245" s="44"/>
      <c r="M245" s="250" t="s">
        <v>1</v>
      </c>
      <c r="N245" s="251" t="s">
        <v>39</v>
      </c>
      <c r="O245" s="91"/>
      <c r="P245" s="252">
        <f>O245*H245</f>
        <v>0</v>
      </c>
      <c r="Q245" s="252">
        <v>0</v>
      </c>
      <c r="R245" s="252">
        <f>Q245*H245</f>
        <v>0</v>
      </c>
      <c r="S245" s="252">
        <v>0</v>
      </c>
      <c r="T245" s="25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4" t="s">
        <v>549</v>
      </c>
      <c r="AT245" s="254" t="s">
        <v>161</v>
      </c>
      <c r="AU245" s="254" t="s">
        <v>83</v>
      </c>
      <c r="AY245" s="17" t="s">
        <v>158</v>
      </c>
      <c r="BE245" s="255">
        <f>IF(N245="základní",J245,0)</f>
        <v>0</v>
      </c>
      <c r="BF245" s="255">
        <f>IF(N245="snížená",J245,0)</f>
        <v>0</v>
      </c>
      <c r="BG245" s="255">
        <f>IF(N245="zákl. přenesená",J245,0)</f>
        <v>0</v>
      </c>
      <c r="BH245" s="255">
        <f>IF(N245="sníž. přenesená",J245,0)</f>
        <v>0</v>
      </c>
      <c r="BI245" s="255">
        <f>IF(N245="nulová",J245,0)</f>
        <v>0</v>
      </c>
      <c r="BJ245" s="17" t="s">
        <v>81</v>
      </c>
      <c r="BK245" s="255">
        <f>ROUND(I245*H245,2)</f>
        <v>0</v>
      </c>
      <c r="BL245" s="17" t="s">
        <v>549</v>
      </c>
      <c r="BM245" s="254" t="s">
        <v>1880</v>
      </c>
    </row>
    <row r="246" s="2" customFormat="1" ht="21.75" customHeight="1">
      <c r="A246" s="38"/>
      <c r="B246" s="39"/>
      <c r="C246" s="243" t="s">
        <v>723</v>
      </c>
      <c r="D246" s="243" t="s">
        <v>161</v>
      </c>
      <c r="E246" s="244" t="s">
        <v>1881</v>
      </c>
      <c r="F246" s="245" t="s">
        <v>1882</v>
      </c>
      <c r="G246" s="246" t="s">
        <v>237</v>
      </c>
      <c r="H246" s="247">
        <v>2</v>
      </c>
      <c r="I246" s="248"/>
      <c r="J246" s="249">
        <f>ROUND(I246*H246,2)</f>
        <v>0</v>
      </c>
      <c r="K246" s="245" t="s">
        <v>260</v>
      </c>
      <c r="L246" s="44"/>
      <c r="M246" s="250" t="s">
        <v>1</v>
      </c>
      <c r="N246" s="251" t="s">
        <v>39</v>
      </c>
      <c r="O246" s="91"/>
      <c r="P246" s="252">
        <f>O246*H246</f>
        <v>0</v>
      </c>
      <c r="Q246" s="252">
        <v>0</v>
      </c>
      <c r="R246" s="252">
        <f>Q246*H246</f>
        <v>0</v>
      </c>
      <c r="S246" s="252">
        <v>0</v>
      </c>
      <c r="T246" s="25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4" t="s">
        <v>549</v>
      </c>
      <c r="AT246" s="254" t="s">
        <v>161</v>
      </c>
      <c r="AU246" s="254" t="s">
        <v>83</v>
      </c>
      <c r="AY246" s="17" t="s">
        <v>158</v>
      </c>
      <c r="BE246" s="255">
        <f>IF(N246="základní",J246,0)</f>
        <v>0</v>
      </c>
      <c r="BF246" s="255">
        <f>IF(N246="snížená",J246,0)</f>
        <v>0</v>
      </c>
      <c r="BG246" s="255">
        <f>IF(N246="zákl. přenesená",J246,0)</f>
        <v>0</v>
      </c>
      <c r="BH246" s="255">
        <f>IF(N246="sníž. přenesená",J246,0)</f>
        <v>0</v>
      </c>
      <c r="BI246" s="255">
        <f>IF(N246="nulová",J246,0)</f>
        <v>0</v>
      </c>
      <c r="BJ246" s="17" t="s">
        <v>81</v>
      </c>
      <c r="BK246" s="255">
        <f>ROUND(I246*H246,2)</f>
        <v>0</v>
      </c>
      <c r="BL246" s="17" t="s">
        <v>549</v>
      </c>
      <c r="BM246" s="254" t="s">
        <v>1883</v>
      </c>
    </row>
    <row r="247" s="2" customFormat="1" ht="21.75" customHeight="1">
      <c r="A247" s="38"/>
      <c r="B247" s="39"/>
      <c r="C247" s="294" t="s">
        <v>727</v>
      </c>
      <c r="D247" s="294" t="s">
        <v>384</v>
      </c>
      <c r="E247" s="295" t="s">
        <v>1884</v>
      </c>
      <c r="F247" s="296" t="s">
        <v>1885</v>
      </c>
      <c r="G247" s="297" t="s">
        <v>254</v>
      </c>
      <c r="H247" s="298">
        <v>2</v>
      </c>
      <c r="I247" s="299"/>
      <c r="J247" s="300">
        <f>ROUND(I247*H247,2)</f>
        <v>0</v>
      </c>
      <c r="K247" s="296" t="s">
        <v>1</v>
      </c>
      <c r="L247" s="301"/>
      <c r="M247" s="302" t="s">
        <v>1</v>
      </c>
      <c r="N247" s="303" t="s">
        <v>39</v>
      </c>
      <c r="O247" s="91"/>
      <c r="P247" s="252">
        <f>O247*H247</f>
        <v>0</v>
      </c>
      <c r="Q247" s="252">
        <v>0</v>
      </c>
      <c r="R247" s="252">
        <f>Q247*H247</f>
        <v>0</v>
      </c>
      <c r="S247" s="252">
        <v>0</v>
      </c>
      <c r="T247" s="25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4" t="s">
        <v>1485</v>
      </c>
      <c r="AT247" s="254" t="s">
        <v>384</v>
      </c>
      <c r="AU247" s="254" t="s">
        <v>83</v>
      </c>
      <c r="AY247" s="17" t="s">
        <v>158</v>
      </c>
      <c r="BE247" s="255">
        <f>IF(N247="základní",J247,0)</f>
        <v>0</v>
      </c>
      <c r="BF247" s="255">
        <f>IF(N247="snížená",J247,0)</f>
        <v>0</v>
      </c>
      <c r="BG247" s="255">
        <f>IF(N247="zákl. přenesená",J247,0)</f>
        <v>0</v>
      </c>
      <c r="BH247" s="255">
        <f>IF(N247="sníž. přenesená",J247,0)</f>
        <v>0</v>
      </c>
      <c r="BI247" s="255">
        <f>IF(N247="nulová",J247,0)</f>
        <v>0</v>
      </c>
      <c r="BJ247" s="17" t="s">
        <v>81</v>
      </c>
      <c r="BK247" s="255">
        <f>ROUND(I247*H247,2)</f>
        <v>0</v>
      </c>
      <c r="BL247" s="17" t="s">
        <v>549</v>
      </c>
      <c r="BM247" s="254" t="s">
        <v>1886</v>
      </c>
    </row>
    <row r="248" s="2" customFormat="1" ht="21.75" customHeight="1">
      <c r="A248" s="38"/>
      <c r="B248" s="39"/>
      <c r="C248" s="243" t="s">
        <v>731</v>
      </c>
      <c r="D248" s="243" t="s">
        <v>161</v>
      </c>
      <c r="E248" s="244" t="s">
        <v>1887</v>
      </c>
      <c r="F248" s="245" t="s">
        <v>1888</v>
      </c>
      <c r="G248" s="246" t="s">
        <v>237</v>
      </c>
      <c r="H248" s="247">
        <v>2</v>
      </c>
      <c r="I248" s="248"/>
      <c r="J248" s="249">
        <f>ROUND(I248*H248,2)</f>
        <v>0</v>
      </c>
      <c r="K248" s="245" t="s">
        <v>260</v>
      </c>
      <c r="L248" s="44"/>
      <c r="M248" s="250" t="s">
        <v>1</v>
      </c>
      <c r="N248" s="251" t="s">
        <v>39</v>
      </c>
      <c r="O248" s="91"/>
      <c r="P248" s="252">
        <f>O248*H248</f>
        <v>0</v>
      </c>
      <c r="Q248" s="252">
        <v>0</v>
      </c>
      <c r="R248" s="252">
        <f>Q248*H248</f>
        <v>0</v>
      </c>
      <c r="S248" s="252">
        <v>0</v>
      </c>
      <c r="T248" s="25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4" t="s">
        <v>549</v>
      </c>
      <c r="AT248" s="254" t="s">
        <v>161</v>
      </c>
      <c r="AU248" s="254" t="s">
        <v>83</v>
      </c>
      <c r="AY248" s="17" t="s">
        <v>158</v>
      </c>
      <c r="BE248" s="255">
        <f>IF(N248="základní",J248,0)</f>
        <v>0</v>
      </c>
      <c r="BF248" s="255">
        <f>IF(N248="snížená",J248,0)</f>
        <v>0</v>
      </c>
      <c r="BG248" s="255">
        <f>IF(N248="zákl. přenesená",J248,0)</f>
        <v>0</v>
      </c>
      <c r="BH248" s="255">
        <f>IF(N248="sníž. přenesená",J248,0)</f>
        <v>0</v>
      </c>
      <c r="BI248" s="255">
        <f>IF(N248="nulová",J248,0)</f>
        <v>0</v>
      </c>
      <c r="BJ248" s="17" t="s">
        <v>81</v>
      </c>
      <c r="BK248" s="255">
        <f>ROUND(I248*H248,2)</f>
        <v>0</v>
      </c>
      <c r="BL248" s="17" t="s">
        <v>549</v>
      </c>
      <c r="BM248" s="254" t="s">
        <v>1889</v>
      </c>
    </row>
    <row r="249" s="2" customFormat="1" ht="21.75" customHeight="1">
      <c r="A249" s="38"/>
      <c r="B249" s="39"/>
      <c r="C249" s="243" t="s">
        <v>735</v>
      </c>
      <c r="D249" s="243" t="s">
        <v>161</v>
      </c>
      <c r="E249" s="244" t="s">
        <v>1890</v>
      </c>
      <c r="F249" s="245" t="s">
        <v>1891</v>
      </c>
      <c r="G249" s="246" t="s">
        <v>237</v>
      </c>
      <c r="H249" s="247">
        <v>4</v>
      </c>
      <c r="I249" s="248"/>
      <c r="J249" s="249">
        <f>ROUND(I249*H249,2)</f>
        <v>0</v>
      </c>
      <c r="K249" s="245" t="s">
        <v>260</v>
      </c>
      <c r="L249" s="44"/>
      <c r="M249" s="250" t="s">
        <v>1</v>
      </c>
      <c r="N249" s="251" t="s">
        <v>39</v>
      </c>
      <c r="O249" s="91"/>
      <c r="P249" s="252">
        <f>O249*H249</f>
        <v>0</v>
      </c>
      <c r="Q249" s="252">
        <v>0</v>
      </c>
      <c r="R249" s="252">
        <f>Q249*H249</f>
        <v>0</v>
      </c>
      <c r="S249" s="252">
        <v>0</v>
      </c>
      <c r="T249" s="25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4" t="s">
        <v>549</v>
      </c>
      <c r="AT249" s="254" t="s">
        <v>161</v>
      </c>
      <c r="AU249" s="254" t="s">
        <v>83</v>
      </c>
      <c r="AY249" s="17" t="s">
        <v>158</v>
      </c>
      <c r="BE249" s="255">
        <f>IF(N249="základní",J249,0)</f>
        <v>0</v>
      </c>
      <c r="BF249" s="255">
        <f>IF(N249="snížená",J249,0)</f>
        <v>0</v>
      </c>
      <c r="BG249" s="255">
        <f>IF(N249="zákl. přenesená",J249,0)</f>
        <v>0</v>
      </c>
      <c r="BH249" s="255">
        <f>IF(N249="sníž. přenesená",J249,0)</f>
        <v>0</v>
      </c>
      <c r="BI249" s="255">
        <f>IF(N249="nulová",J249,0)</f>
        <v>0</v>
      </c>
      <c r="BJ249" s="17" t="s">
        <v>81</v>
      </c>
      <c r="BK249" s="255">
        <f>ROUND(I249*H249,2)</f>
        <v>0</v>
      </c>
      <c r="BL249" s="17" t="s">
        <v>549</v>
      </c>
      <c r="BM249" s="254" t="s">
        <v>1892</v>
      </c>
    </row>
    <row r="250" s="2" customFormat="1" ht="21.75" customHeight="1">
      <c r="A250" s="38"/>
      <c r="B250" s="39"/>
      <c r="C250" s="294" t="s">
        <v>739</v>
      </c>
      <c r="D250" s="294" t="s">
        <v>384</v>
      </c>
      <c r="E250" s="295" t="s">
        <v>1893</v>
      </c>
      <c r="F250" s="296" t="s">
        <v>1894</v>
      </c>
      <c r="G250" s="297" t="s">
        <v>254</v>
      </c>
      <c r="H250" s="298">
        <v>4</v>
      </c>
      <c r="I250" s="299"/>
      <c r="J250" s="300">
        <f>ROUND(I250*H250,2)</f>
        <v>0</v>
      </c>
      <c r="K250" s="296" t="s">
        <v>1</v>
      </c>
      <c r="L250" s="301"/>
      <c r="M250" s="302" t="s">
        <v>1</v>
      </c>
      <c r="N250" s="303" t="s">
        <v>39</v>
      </c>
      <c r="O250" s="91"/>
      <c r="P250" s="252">
        <f>O250*H250</f>
        <v>0</v>
      </c>
      <c r="Q250" s="252">
        <v>0</v>
      </c>
      <c r="R250" s="252">
        <f>Q250*H250</f>
        <v>0</v>
      </c>
      <c r="S250" s="252">
        <v>0</v>
      </c>
      <c r="T250" s="25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4" t="s">
        <v>1485</v>
      </c>
      <c r="AT250" s="254" t="s">
        <v>384</v>
      </c>
      <c r="AU250" s="254" t="s">
        <v>83</v>
      </c>
      <c r="AY250" s="17" t="s">
        <v>158</v>
      </c>
      <c r="BE250" s="255">
        <f>IF(N250="základní",J250,0)</f>
        <v>0</v>
      </c>
      <c r="BF250" s="255">
        <f>IF(N250="snížená",J250,0)</f>
        <v>0</v>
      </c>
      <c r="BG250" s="255">
        <f>IF(N250="zákl. přenesená",J250,0)</f>
        <v>0</v>
      </c>
      <c r="BH250" s="255">
        <f>IF(N250="sníž. přenesená",J250,0)</f>
        <v>0</v>
      </c>
      <c r="BI250" s="255">
        <f>IF(N250="nulová",J250,0)</f>
        <v>0</v>
      </c>
      <c r="BJ250" s="17" t="s">
        <v>81</v>
      </c>
      <c r="BK250" s="255">
        <f>ROUND(I250*H250,2)</f>
        <v>0</v>
      </c>
      <c r="BL250" s="17" t="s">
        <v>549</v>
      </c>
      <c r="BM250" s="254" t="s">
        <v>1895</v>
      </c>
    </row>
    <row r="251" s="2" customFormat="1" ht="21.75" customHeight="1">
      <c r="A251" s="38"/>
      <c r="B251" s="39"/>
      <c r="C251" s="243" t="s">
        <v>744</v>
      </c>
      <c r="D251" s="243" t="s">
        <v>161</v>
      </c>
      <c r="E251" s="244" t="s">
        <v>1896</v>
      </c>
      <c r="F251" s="245" t="s">
        <v>1897</v>
      </c>
      <c r="G251" s="246" t="s">
        <v>237</v>
      </c>
      <c r="H251" s="247">
        <v>4</v>
      </c>
      <c r="I251" s="248"/>
      <c r="J251" s="249">
        <f>ROUND(I251*H251,2)</f>
        <v>0</v>
      </c>
      <c r="K251" s="245" t="s">
        <v>260</v>
      </c>
      <c r="L251" s="44"/>
      <c r="M251" s="250" t="s">
        <v>1</v>
      </c>
      <c r="N251" s="251" t="s">
        <v>39</v>
      </c>
      <c r="O251" s="91"/>
      <c r="P251" s="252">
        <f>O251*H251</f>
        <v>0</v>
      </c>
      <c r="Q251" s="252">
        <v>0</v>
      </c>
      <c r="R251" s="252">
        <f>Q251*H251</f>
        <v>0</v>
      </c>
      <c r="S251" s="252">
        <v>0</v>
      </c>
      <c r="T251" s="25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4" t="s">
        <v>549</v>
      </c>
      <c r="AT251" s="254" t="s">
        <v>161</v>
      </c>
      <c r="AU251" s="254" t="s">
        <v>83</v>
      </c>
      <c r="AY251" s="17" t="s">
        <v>158</v>
      </c>
      <c r="BE251" s="255">
        <f>IF(N251="základní",J251,0)</f>
        <v>0</v>
      </c>
      <c r="BF251" s="255">
        <f>IF(N251="snížená",J251,0)</f>
        <v>0</v>
      </c>
      <c r="BG251" s="255">
        <f>IF(N251="zákl. přenesená",J251,0)</f>
        <v>0</v>
      </c>
      <c r="BH251" s="255">
        <f>IF(N251="sníž. přenesená",J251,0)</f>
        <v>0</v>
      </c>
      <c r="BI251" s="255">
        <f>IF(N251="nulová",J251,0)</f>
        <v>0</v>
      </c>
      <c r="BJ251" s="17" t="s">
        <v>81</v>
      </c>
      <c r="BK251" s="255">
        <f>ROUND(I251*H251,2)</f>
        <v>0</v>
      </c>
      <c r="BL251" s="17" t="s">
        <v>549</v>
      </c>
      <c r="BM251" s="254" t="s">
        <v>1898</v>
      </c>
    </row>
    <row r="252" s="2" customFormat="1" ht="21.75" customHeight="1">
      <c r="A252" s="38"/>
      <c r="B252" s="39"/>
      <c r="C252" s="243" t="s">
        <v>749</v>
      </c>
      <c r="D252" s="243" t="s">
        <v>161</v>
      </c>
      <c r="E252" s="244" t="s">
        <v>1899</v>
      </c>
      <c r="F252" s="245" t="s">
        <v>1900</v>
      </c>
      <c r="G252" s="246" t="s">
        <v>237</v>
      </c>
      <c r="H252" s="247">
        <v>2</v>
      </c>
      <c r="I252" s="248"/>
      <c r="J252" s="249">
        <f>ROUND(I252*H252,2)</f>
        <v>0</v>
      </c>
      <c r="K252" s="245" t="s">
        <v>260</v>
      </c>
      <c r="L252" s="44"/>
      <c r="M252" s="250" t="s">
        <v>1</v>
      </c>
      <c r="N252" s="251" t="s">
        <v>39</v>
      </c>
      <c r="O252" s="91"/>
      <c r="P252" s="252">
        <f>O252*H252</f>
        <v>0</v>
      </c>
      <c r="Q252" s="252">
        <v>0</v>
      </c>
      <c r="R252" s="252">
        <f>Q252*H252</f>
        <v>0</v>
      </c>
      <c r="S252" s="252">
        <v>0</v>
      </c>
      <c r="T252" s="25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54" t="s">
        <v>549</v>
      </c>
      <c r="AT252" s="254" t="s">
        <v>161</v>
      </c>
      <c r="AU252" s="254" t="s">
        <v>83</v>
      </c>
      <c r="AY252" s="17" t="s">
        <v>158</v>
      </c>
      <c r="BE252" s="255">
        <f>IF(N252="základní",J252,0)</f>
        <v>0</v>
      </c>
      <c r="BF252" s="255">
        <f>IF(N252="snížená",J252,0)</f>
        <v>0</v>
      </c>
      <c r="BG252" s="255">
        <f>IF(N252="zákl. přenesená",J252,0)</f>
        <v>0</v>
      </c>
      <c r="BH252" s="255">
        <f>IF(N252="sníž. přenesená",J252,0)</f>
        <v>0</v>
      </c>
      <c r="BI252" s="255">
        <f>IF(N252="nulová",J252,0)</f>
        <v>0</v>
      </c>
      <c r="BJ252" s="17" t="s">
        <v>81</v>
      </c>
      <c r="BK252" s="255">
        <f>ROUND(I252*H252,2)</f>
        <v>0</v>
      </c>
      <c r="BL252" s="17" t="s">
        <v>549</v>
      </c>
      <c r="BM252" s="254" t="s">
        <v>1901</v>
      </c>
    </row>
    <row r="253" s="2" customFormat="1" ht="21.75" customHeight="1">
      <c r="A253" s="38"/>
      <c r="B253" s="39"/>
      <c r="C253" s="294" t="s">
        <v>754</v>
      </c>
      <c r="D253" s="294" t="s">
        <v>384</v>
      </c>
      <c r="E253" s="295" t="s">
        <v>1902</v>
      </c>
      <c r="F253" s="296" t="s">
        <v>1903</v>
      </c>
      <c r="G253" s="297" t="s">
        <v>254</v>
      </c>
      <c r="H253" s="298">
        <v>2</v>
      </c>
      <c r="I253" s="299"/>
      <c r="J253" s="300">
        <f>ROUND(I253*H253,2)</f>
        <v>0</v>
      </c>
      <c r="K253" s="296" t="s">
        <v>1</v>
      </c>
      <c r="L253" s="301"/>
      <c r="M253" s="302" t="s">
        <v>1</v>
      </c>
      <c r="N253" s="303" t="s">
        <v>39</v>
      </c>
      <c r="O253" s="91"/>
      <c r="P253" s="252">
        <f>O253*H253</f>
        <v>0</v>
      </c>
      <c r="Q253" s="252">
        <v>0</v>
      </c>
      <c r="R253" s="252">
        <f>Q253*H253</f>
        <v>0</v>
      </c>
      <c r="S253" s="252">
        <v>0</v>
      </c>
      <c r="T253" s="25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54" t="s">
        <v>1485</v>
      </c>
      <c r="AT253" s="254" t="s">
        <v>384</v>
      </c>
      <c r="AU253" s="254" t="s">
        <v>83</v>
      </c>
      <c r="AY253" s="17" t="s">
        <v>158</v>
      </c>
      <c r="BE253" s="255">
        <f>IF(N253="základní",J253,0)</f>
        <v>0</v>
      </c>
      <c r="BF253" s="255">
        <f>IF(N253="snížená",J253,0)</f>
        <v>0</v>
      </c>
      <c r="BG253" s="255">
        <f>IF(N253="zákl. přenesená",J253,0)</f>
        <v>0</v>
      </c>
      <c r="BH253" s="255">
        <f>IF(N253="sníž. přenesená",J253,0)</f>
        <v>0</v>
      </c>
      <c r="BI253" s="255">
        <f>IF(N253="nulová",J253,0)</f>
        <v>0</v>
      </c>
      <c r="BJ253" s="17" t="s">
        <v>81</v>
      </c>
      <c r="BK253" s="255">
        <f>ROUND(I253*H253,2)</f>
        <v>0</v>
      </c>
      <c r="BL253" s="17" t="s">
        <v>549</v>
      </c>
      <c r="BM253" s="254" t="s">
        <v>1904</v>
      </c>
    </row>
    <row r="254" s="2" customFormat="1" ht="21.75" customHeight="1">
      <c r="A254" s="38"/>
      <c r="B254" s="39"/>
      <c r="C254" s="243" t="s">
        <v>759</v>
      </c>
      <c r="D254" s="243" t="s">
        <v>161</v>
      </c>
      <c r="E254" s="244" t="s">
        <v>1905</v>
      </c>
      <c r="F254" s="245" t="s">
        <v>1906</v>
      </c>
      <c r="G254" s="246" t="s">
        <v>237</v>
      </c>
      <c r="H254" s="247">
        <v>2</v>
      </c>
      <c r="I254" s="248"/>
      <c r="J254" s="249">
        <f>ROUND(I254*H254,2)</f>
        <v>0</v>
      </c>
      <c r="K254" s="245" t="s">
        <v>260</v>
      </c>
      <c r="L254" s="44"/>
      <c r="M254" s="250" t="s">
        <v>1</v>
      </c>
      <c r="N254" s="251" t="s">
        <v>39</v>
      </c>
      <c r="O254" s="91"/>
      <c r="P254" s="252">
        <f>O254*H254</f>
        <v>0</v>
      </c>
      <c r="Q254" s="252">
        <v>0</v>
      </c>
      <c r="R254" s="252">
        <f>Q254*H254</f>
        <v>0</v>
      </c>
      <c r="S254" s="252">
        <v>0</v>
      </c>
      <c r="T254" s="25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4" t="s">
        <v>549</v>
      </c>
      <c r="AT254" s="254" t="s">
        <v>161</v>
      </c>
      <c r="AU254" s="254" t="s">
        <v>83</v>
      </c>
      <c r="AY254" s="17" t="s">
        <v>158</v>
      </c>
      <c r="BE254" s="255">
        <f>IF(N254="základní",J254,0)</f>
        <v>0</v>
      </c>
      <c r="BF254" s="255">
        <f>IF(N254="snížená",J254,0)</f>
        <v>0</v>
      </c>
      <c r="BG254" s="255">
        <f>IF(N254="zákl. přenesená",J254,0)</f>
        <v>0</v>
      </c>
      <c r="BH254" s="255">
        <f>IF(N254="sníž. přenesená",J254,0)</f>
        <v>0</v>
      </c>
      <c r="BI254" s="255">
        <f>IF(N254="nulová",J254,0)</f>
        <v>0</v>
      </c>
      <c r="BJ254" s="17" t="s">
        <v>81</v>
      </c>
      <c r="BK254" s="255">
        <f>ROUND(I254*H254,2)</f>
        <v>0</v>
      </c>
      <c r="BL254" s="17" t="s">
        <v>549</v>
      </c>
      <c r="BM254" s="254" t="s">
        <v>1907</v>
      </c>
    </row>
    <row r="255" s="2" customFormat="1" ht="16.5" customHeight="1">
      <c r="A255" s="38"/>
      <c r="B255" s="39"/>
      <c r="C255" s="243" t="s">
        <v>764</v>
      </c>
      <c r="D255" s="243" t="s">
        <v>161</v>
      </c>
      <c r="E255" s="244" t="s">
        <v>1908</v>
      </c>
      <c r="F255" s="245" t="s">
        <v>1909</v>
      </c>
      <c r="G255" s="246" t="s">
        <v>237</v>
      </c>
      <c r="H255" s="247">
        <v>2</v>
      </c>
      <c r="I255" s="248"/>
      <c r="J255" s="249">
        <f>ROUND(I255*H255,2)</f>
        <v>0</v>
      </c>
      <c r="K255" s="245" t="s">
        <v>260</v>
      </c>
      <c r="L255" s="44"/>
      <c r="M255" s="250" t="s">
        <v>1</v>
      </c>
      <c r="N255" s="251" t="s">
        <v>39</v>
      </c>
      <c r="O255" s="91"/>
      <c r="P255" s="252">
        <f>O255*H255</f>
        <v>0</v>
      </c>
      <c r="Q255" s="252">
        <v>0</v>
      </c>
      <c r="R255" s="252">
        <f>Q255*H255</f>
        <v>0</v>
      </c>
      <c r="S255" s="252">
        <v>0</v>
      </c>
      <c r="T255" s="25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54" t="s">
        <v>549</v>
      </c>
      <c r="AT255" s="254" t="s">
        <v>161</v>
      </c>
      <c r="AU255" s="254" t="s">
        <v>83</v>
      </c>
      <c r="AY255" s="17" t="s">
        <v>158</v>
      </c>
      <c r="BE255" s="255">
        <f>IF(N255="základní",J255,0)</f>
        <v>0</v>
      </c>
      <c r="BF255" s="255">
        <f>IF(N255="snížená",J255,0)</f>
        <v>0</v>
      </c>
      <c r="BG255" s="255">
        <f>IF(N255="zákl. přenesená",J255,0)</f>
        <v>0</v>
      </c>
      <c r="BH255" s="255">
        <f>IF(N255="sníž. přenesená",J255,0)</f>
        <v>0</v>
      </c>
      <c r="BI255" s="255">
        <f>IF(N255="nulová",J255,0)</f>
        <v>0</v>
      </c>
      <c r="BJ255" s="17" t="s">
        <v>81</v>
      </c>
      <c r="BK255" s="255">
        <f>ROUND(I255*H255,2)</f>
        <v>0</v>
      </c>
      <c r="BL255" s="17" t="s">
        <v>549</v>
      </c>
      <c r="BM255" s="254" t="s">
        <v>1910</v>
      </c>
    </row>
    <row r="256" s="2" customFormat="1" ht="16.5" customHeight="1">
      <c r="A256" s="38"/>
      <c r="B256" s="39"/>
      <c r="C256" s="294" t="s">
        <v>769</v>
      </c>
      <c r="D256" s="294" t="s">
        <v>384</v>
      </c>
      <c r="E256" s="295" t="s">
        <v>1911</v>
      </c>
      <c r="F256" s="296" t="s">
        <v>1912</v>
      </c>
      <c r="G256" s="297" t="s">
        <v>254</v>
      </c>
      <c r="H256" s="298">
        <v>2</v>
      </c>
      <c r="I256" s="299"/>
      <c r="J256" s="300">
        <f>ROUND(I256*H256,2)</f>
        <v>0</v>
      </c>
      <c r="K256" s="296" t="s">
        <v>1</v>
      </c>
      <c r="L256" s="301"/>
      <c r="M256" s="302" t="s">
        <v>1</v>
      </c>
      <c r="N256" s="303" t="s">
        <v>39</v>
      </c>
      <c r="O256" s="91"/>
      <c r="P256" s="252">
        <f>O256*H256</f>
        <v>0</v>
      </c>
      <c r="Q256" s="252">
        <v>0</v>
      </c>
      <c r="R256" s="252">
        <f>Q256*H256</f>
        <v>0</v>
      </c>
      <c r="S256" s="252">
        <v>0</v>
      </c>
      <c r="T256" s="25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4" t="s">
        <v>1485</v>
      </c>
      <c r="AT256" s="254" t="s">
        <v>384</v>
      </c>
      <c r="AU256" s="254" t="s">
        <v>83</v>
      </c>
      <c r="AY256" s="17" t="s">
        <v>158</v>
      </c>
      <c r="BE256" s="255">
        <f>IF(N256="základní",J256,0)</f>
        <v>0</v>
      </c>
      <c r="BF256" s="255">
        <f>IF(N256="snížená",J256,0)</f>
        <v>0</v>
      </c>
      <c r="BG256" s="255">
        <f>IF(N256="zákl. přenesená",J256,0)</f>
        <v>0</v>
      </c>
      <c r="BH256" s="255">
        <f>IF(N256="sníž. přenesená",J256,0)</f>
        <v>0</v>
      </c>
      <c r="BI256" s="255">
        <f>IF(N256="nulová",J256,0)</f>
        <v>0</v>
      </c>
      <c r="BJ256" s="17" t="s">
        <v>81</v>
      </c>
      <c r="BK256" s="255">
        <f>ROUND(I256*H256,2)</f>
        <v>0</v>
      </c>
      <c r="BL256" s="17" t="s">
        <v>549</v>
      </c>
      <c r="BM256" s="254" t="s">
        <v>1913</v>
      </c>
    </row>
    <row r="257" s="2" customFormat="1" ht="16.5" customHeight="1">
      <c r="A257" s="38"/>
      <c r="B257" s="39"/>
      <c r="C257" s="243" t="s">
        <v>772</v>
      </c>
      <c r="D257" s="243" t="s">
        <v>161</v>
      </c>
      <c r="E257" s="244" t="s">
        <v>1914</v>
      </c>
      <c r="F257" s="245" t="s">
        <v>1915</v>
      </c>
      <c r="G257" s="246" t="s">
        <v>237</v>
      </c>
      <c r="H257" s="247">
        <v>2</v>
      </c>
      <c r="I257" s="248"/>
      <c r="J257" s="249">
        <f>ROUND(I257*H257,2)</f>
        <v>0</v>
      </c>
      <c r="K257" s="245" t="s">
        <v>260</v>
      </c>
      <c r="L257" s="44"/>
      <c r="M257" s="250" t="s">
        <v>1</v>
      </c>
      <c r="N257" s="251" t="s">
        <v>39</v>
      </c>
      <c r="O257" s="91"/>
      <c r="P257" s="252">
        <f>O257*H257</f>
        <v>0</v>
      </c>
      <c r="Q257" s="252">
        <v>0</v>
      </c>
      <c r="R257" s="252">
        <f>Q257*H257</f>
        <v>0</v>
      </c>
      <c r="S257" s="252">
        <v>0</v>
      </c>
      <c r="T257" s="25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4" t="s">
        <v>549</v>
      </c>
      <c r="AT257" s="254" t="s">
        <v>161</v>
      </c>
      <c r="AU257" s="254" t="s">
        <v>83</v>
      </c>
      <c r="AY257" s="17" t="s">
        <v>158</v>
      </c>
      <c r="BE257" s="255">
        <f>IF(N257="základní",J257,0)</f>
        <v>0</v>
      </c>
      <c r="BF257" s="255">
        <f>IF(N257="snížená",J257,0)</f>
        <v>0</v>
      </c>
      <c r="BG257" s="255">
        <f>IF(N257="zákl. přenesená",J257,0)</f>
        <v>0</v>
      </c>
      <c r="BH257" s="255">
        <f>IF(N257="sníž. přenesená",J257,0)</f>
        <v>0</v>
      </c>
      <c r="BI257" s="255">
        <f>IF(N257="nulová",J257,0)</f>
        <v>0</v>
      </c>
      <c r="BJ257" s="17" t="s">
        <v>81</v>
      </c>
      <c r="BK257" s="255">
        <f>ROUND(I257*H257,2)</f>
        <v>0</v>
      </c>
      <c r="BL257" s="17" t="s">
        <v>549</v>
      </c>
      <c r="BM257" s="254" t="s">
        <v>1916</v>
      </c>
    </row>
    <row r="258" s="2" customFormat="1" ht="21.75" customHeight="1">
      <c r="A258" s="38"/>
      <c r="B258" s="39"/>
      <c r="C258" s="243" t="s">
        <v>777</v>
      </c>
      <c r="D258" s="243" t="s">
        <v>161</v>
      </c>
      <c r="E258" s="244" t="s">
        <v>1917</v>
      </c>
      <c r="F258" s="245" t="s">
        <v>1918</v>
      </c>
      <c r="G258" s="246" t="s">
        <v>237</v>
      </c>
      <c r="H258" s="247">
        <v>2</v>
      </c>
      <c r="I258" s="248"/>
      <c r="J258" s="249">
        <f>ROUND(I258*H258,2)</f>
        <v>0</v>
      </c>
      <c r="K258" s="245" t="s">
        <v>260</v>
      </c>
      <c r="L258" s="44"/>
      <c r="M258" s="250" t="s">
        <v>1</v>
      </c>
      <c r="N258" s="251" t="s">
        <v>39</v>
      </c>
      <c r="O258" s="91"/>
      <c r="P258" s="252">
        <f>O258*H258</f>
        <v>0</v>
      </c>
      <c r="Q258" s="252">
        <v>0</v>
      </c>
      <c r="R258" s="252">
        <f>Q258*H258</f>
        <v>0</v>
      </c>
      <c r="S258" s="252">
        <v>0</v>
      </c>
      <c r="T258" s="25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4" t="s">
        <v>549</v>
      </c>
      <c r="AT258" s="254" t="s">
        <v>161</v>
      </c>
      <c r="AU258" s="254" t="s">
        <v>83</v>
      </c>
      <c r="AY258" s="17" t="s">
        <v>158</v>
      </c>
      <c r="BE258" s="255">
        <f>IF(N258="základní",J258,0)</f>
        <v>0</v>
      </c>
      <c r="BF258" s="255">
        <f>IF(N258="snížená",J258,0)</f>
        <v>0</v>
      </c>
      <c r="BG258" s="255">
        <f>IF(N258="zákl. přenesená",J258,0)</f>
        <v>0</v>
      </c>
      <c r="BH258" s="255">
        <f>IF(N258="sníž. přenesená",J258,0)</f>
        <v>0</v>
      </c>
      <c r="BI258" s="255">
        <f>IF(N258="nulová",J258,0)</f>
        <v>0</v>
      </c>
      <c r="BJ258" s="17" t="s">
        <v>81</v>
      </c>
      <c r="BK258" s="255">
        <f>ROUND(I258*H258,2)</f>
        <v>0</v>
      </c>
      <c r="BL258" s="17" t="s">
        <v>549</v>
      </c>
      <c r="BM258" s="254" t="s">
        <v>1919</v>
      </c>
    </row>
    <row r="259" s="2" customFormat="1" ht="16.5" customHeight="1">
      <c r="A259" s="38"/>
      <c r="B259" s="39"/>
      <c r="C259" s="294" t="s">
        <v>782</v>
      </c>
      <c r="D259" s="294" t="s">
        <v>384</v>
      </c>
      <c r="E259" s="295" t="s">
        <v>1920</v>
      </c>
      <c r="F259" s="296" t="s">
        <v>1921</v>
      </c>
      <c r="G259" s="297" t="s">
        <v>254</v>
      </c>
      <c r="H259" s="298">
        <v>2</v>
      </c>
      <c r="I259" s="299"/>
      <c r="J259" s="300">
        <f>ROUND(I259*H259,2)</f>
        <v>0</v>
      </c>
      <c r="K259" s="296" t="s">
        <v>1</v>
      </c>
      <c r="L259" s="301"/>
      <c r="M259" s="302" t="s">
        <v>1</v>
      </c>
      <c r="N259" s="303" t="s">
        <v>39</v>
      </c>
      <c r="O259" s="91"/>
      <c r="P259" s="252">
        <f>O259*H259</f>
        <v>0</v>
      </c>
      <c r="Q259" s="252">
        <v>0</v>
      </c>
      <c r="R259" s="252">
        <f>Q259*H259</f>
        <v>0</v>
      </c>
      <c r="S259" s="252">
        <v>0</v>
      </c>
      <c r="T259" s="25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4" t="s">
        <v>1485</v>
      </c>
      <c r="AT259" s="254" t="s">
        <v>384</v>
      </c>
      <c r="AU259" s="254" t="s">
        <v>83</v>
      </c>
      <c r="AY259" s="17" t="s">
        <v>158</v>
      </c>
      <c r="BE259" s="255">
        <f>IF(N259="základní",J259,0)</f>
        <v>0</v>
      </c>
      <c r="BF259" s="255">
        <f>IF(N259="snížená",J259,0)</f>
        <v>0</v>
      </c>
      <c r="BG259" s="255">
        <f>IF(N259="zákl. přenesená",J259,0)</f>
        <v>0</v>
      </c>
      <c r="BH259" s="255">
        <f>IF(N259="sníž. přenesená",J259,0)</f>
        <v>0</v>
      </c>
      <c r="BI259" s="255">
        <f>IF(N259="nulová",J259,0)</f>
        <v>0</v>
      </c>
      <c r="BJ259" s="17" t="s">
        <v>81</v>
      </c>
      <c r="BK259" s="255">
        <f>ROUND(I259*H259,2)</f>
        <v>0</v>
      </c>
      <c r="BL259" s="17" t="s">
        <v>549</v>
      </c>
      <c r="BM259" s="254" t="s">
        <v>1922</v>
      </c>
    </row>
    <row r="260" s="2" customFormat="1" ht="21.75" customHeight="1">
      <c r="A260" s="38"/>
      <c r="B260" s="39"/>
      <c r="C260" s="243" t="s">
        <v>785</v>
      </c>
      <c r="D260" s="243" t="s">
        <v>161</v>
      </c>
      <c r="E260" s="244" t="s">
        <v>1923</v>
      </c>
      <c r="F260" s="245" t="s">
        <v>1924</v>
      </c>
      <c r="G260" s="246" t="s">
        <v>237</v>
      </c>
      <c r="H260" s="247">
        <v>2</v>
      </c>
      <c r="I260" s="248"/>
      <c r="J260" s="249">
        <f>ROUND(I260*H260,2)</f>
        <v>0</v>
      </c>
      <c r="K260" s="245" t="s">
        <v>260</v>
      </c>
      <c r="L260" s="44"/>
      <c r="M260" s="250" t="s">
        <v>1</v>
      </c>
      <c r="N260" s="251" t="s">
        <v>39</v>
      </c>
      <c r="O260" s="91"/>
      <c r="P260" s="252">
        <f>O260*H260</f>
        <v>0</v>
      </c>
      <c r="Q260" s="252">
        <v>0</v>
      </c>
      <c r="R260" s="252">
        <f>Q260*H260</f>
        <v>0</v>
      </c>
      <c r="S260" s="252">
        <v>0</v>
      </c>
      <c r="T260" s="25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4" t="s">
        <v>549</v>
      </c>
      <c r="AT260" s="254" t="s">
        <v>161</v>
      </c>
      <c r="AU260" s="254" t="s">
        <v>83</v>
      </c>
      <c r="AY260" s="17" t="s">
        <v>158</v>
      </c>
      <c r="BE260" s="255">
        <f>IF(N260="základní",J260,0)</f>
        <v>0</v>
      </c>
      <c r="BF260" s="255">
        <f>IF(N260="snížená",J260,0)</f>
        <v>0</v>
      </c>
      <c r="BG260" s="255">
        <f>IF(N260="zákl. přenesená",J260,0)</f>
        <v>0</v>
      </c>
      <c r="BH260" s="255">
        <f>IF(N260="sníž. přenesená",J260,0)</f>
        <v>0</v>
      </c>
      <c r="BI260" s="255">
        <f>IF(N260="nulová",J260,0)</f>
        <v>0</v>
      </c>
      <c r="BJ260" s="17" t="s">
        <v>81</v>
      </c>
      <c r="BK260" s="255">
        <f>ROUND(I260*H260,2)</f>
        <v>0</v>
      </c>
      <c r="BL260" s="17" t="s">
        <v>549</v>
      </c>
      <c r="BM260" s="254" t="s">
        <v>1925</v>
      </c>
    </row>
    <row r="261" s="2" customFormat="1" ht="21.75" customHeight="1">
      <c r="A261" s="38"/>
      <c r="B261" s="39"/>
      <c r="C261" s="243" t="s">
        <v>790</v>
      </c>
      <c r="D261" s="243" t="s">
        <v>161</v>
      </c>
      <c r="E261" s="244" t="s">
        <v>1926</v>
      </c>
      <c r="F261" s="245" t="s">
        <v>1927</v>
      </c>
      <c r="G261" s="246" t="s">
        <v>237</v>
      </c>
      <c r="H261" s="247">
        <v>4</v>
      </c>
      <c r="I261" s="248"/>
      <c r="J261" s="249">
        <f>ROUND(I261*H261,2)</f>
        <v>0</v>
      </c>
      <c r="K261" s="245" t="s">
        <v>260</v>
      </c>
      <c r="L261" s="44"/>
      <c r="M261" s="250" t="s">
        <v>1</v>
      </c>
      <c r="N261" s="251" t="s">
        <v>39</v>
      </c>
      <c r="O261" s="91"/>
      <c r="P261" s="252">
        <f>O261*H261</f>
        <v>0</v>
      </c>
      <c r="Q261" s="252">
        <v>0</v>
      </c>
      <c r="R261" s="252">
        <f>Q261*H261</f>
        <v>0</v>
      </c>
      <c r="S261" s="252">
        <v>0</v>
      </c>
      <c r="T261" s="25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4" t="s">
        <v>549</v>
      </c>
      <c r="AT261" s="254" t="s">
        <v>161</v>
      </c>
      <c r="AU261" s="254" t="s">
        <v>83</v>
      </c>
      <c r="AY261" s="17" t="s">
        <v>158</v>
      </c>
      <c r="BE261" s="255">
        <f>IF(N261="základní",J261,0)</f>
        <v>0</v>
      </c>
      <c r="BF261" s="255">
        <f>IF(N261="snížená",J261,0)</f>
        <v>0</v>
      </c>
      <c r="BG261" s="255">
        <f>IF(N261="zákl. přenesená",J261,0)</f>
        <v>0</v>
      </c>
      <c r="BH261" s="255">
        <f>IF(N261="sníž. přenesená",J261,0)</f>
        <v>0</v>
      </c>
      <c r="BI261" s="255">
        <f>IF(N261="nulová",J261,0)</f>
        <v>0</v>
      </c>
      <c r="BJ261" s="17" t="s">
        <v>81</v>
      </c>
      <c r="BK261" s="255">
        <f>ROUND(I261*H261,2)</f>
        <v>0</v>
      </c>
      <c r="BL261" s="17" t="s">
        <v>549</v>
      </c>
      <c r="BM261" s="254" t="s">
        <v>1928</v>
      </c>
    </row>
    <row r="262" s="2" customFormat="1" ht="16.5" customHeight="1">
      <c r="A262" s="38"/>
      <c r="B262" s="39"/>
      <c r="C262" s="294" t="s">
        <v>795</v>
      </c>
      <c r="D262" s="294" t="s">
        <v>384</v>
      </c>
      <c r="E262" s="295" t="s">
        <v>1929</v>
      </c>
      <c r="F262" s="296" t="s">
        <v>1930</v>
      </c>
      <c r="G262" s="297" t="s">
        <v>254</v>
      </c>
      <c r="H262" s="298">
        <v>4</v>
      </c>
      <c r="I262" s="299"/>
      <c r="J262" s="300">
        <f>ROUND(I262*H262,2)</f>
        <v>0</v>
      </c>
      <c r="K262" s="296" t="s">
        <v>1</v>
      </c>
      <c r="L262" s="301"/>
      <c r="M262" s="302" t="s">
        <v>1</v>
      </c>
      <c r="N262" s="303" t="s">
        <v>39</v>
      </c>
      <c r="O262" s="91"/>
      <c r="P262" s="252">
        <f>O262*H262</f>
        <v>0</v>
      </c>
      <c r="Q262" s="252">
        <v>0</v>
      </c>
      <c r="R262" s="252">
        <f>Q262*H262</f>
        <v>0</v>
      </c>
      <c r="S262" s="252">
        <v>0</v>
      </c>
      <c r="T262" s="25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4" t="s">
        <v>1485</v>
      </c>
      <c r="AT262" s="254" t="s">
        <v>384</v>
      </c>
      <c r="AU262" s="254" t="s">
        <v>83</v>
      </c>
      <c r="AY262" s="17" t="s">
        <v>158</v>
      </c>
      <c r="BE262" s="255">
        <f>IF(N262="základní",J262,0)</f>
        <v>0</v>
      </c>
      <c r="BF262" s="255">
        <f>IF(N262="snížená",J262,0)</f>
        <v>0</v>
      </c>
      <c r="BG262" s="255">
        <f>IF(N262="zákl. přenesená",J262,0)</f>
        <v>0</v>
      </c>
      <c r="BH262" s="255">
        <f>IF(N262="sníž. přenesená",J262,0)</f>
        <v>0</v>
      </c>
      <c r="BI262" s="255">
        <f>IF(N262="nulová",J262,0)</f>
        <v>0</v>
      </c>
      <c r="BJ262" s="17" t="s">
        <v>81</v>
      </c>
      <c r="BK262" s="255">
        <f>ROUND(I262*H262,2)</f>
        <v>0</v>
      </c>
      <c r="BL262" s="17" t="s">
        <v>549</v>
      </c>
      <c r="BM262" s="254" t="s">
        <v>1931</v>
      </c>
    </row>
    <row r="263" s="2" customFormat="1" ht="16.5" customHeight="1">
      <c r="A263" s="38"/>
      <c r="B263" s="39"/>
      <c r="C263" s="294" t="s">
        <v>800</v>
      </c>
      <c r="D263" s="294" t="s">
        <v>384</v>
      </c>
      <c r="E263" s="295" t="s">
        <v>1932</v>
      </c>
      <c r="F263" s="296" t="s">
        <v>1933</v>
      </c>
      <c r="G263" s="297" t="s">
        <v>254</v>
      </c>
      <c r="H263" s="298">
        <v>2</v>
      </c>
      <c r="I263" s="299"/>
      <c r="J263" s="300">
        <f>ROUND(I263*H263,2)</f>
        <v>0</v>
      </c>
      <c r="K263" s="296" t="s">
        <v>1</v>
      </c>
      <c r="L263" s="301"/>
      <c r="M263" s="302" t="s">
        <v>1</v>
      </c>
      <c r="N263" s="303" t="s">
        <v>39</v>
      </c>
      <c r="O263" s="91"/>
      <c r="P263" s="252">
        <f>O263*H263</f>
        <v>0</v>
      </c>
      <c r="Q263" s="252">
        <v>0</v>
      </c>
      <c r="R263" s="252">
        <f>Q263*H263</f>
        <v>0</v>
      </c>
      <c r="S263" s="252">
        <v>0</v>
      </c>
      <c r="T263" s="25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54" t="s">
        <v>1485</v>
      </c>
      <c r="AT263" s="254" t="s">
        <v>384</v>
      </c>
      <c r="AU263" s="254" t="s">
        <v>83</v>
      </c>
      <c r="AY263" s="17" t="s">
        <v>158</v>
      </c>
      <c r="BE263" s="255">
        <f>IF(N263="základní",J263,0)</f>
        <v>0</v>
      </c>
      <c r="BF263" s="255">
        <f>IF(N263="snížená",J263,0)</f>
        <v>0</v>
      </c>
      <c r="BG263" s="255">
        <f>IF(N263="zákl. přenesená",J263,0)</f>
        <v>0</v>
      </c>
      <c r="BH263" s="255">
        <f>IF(N263="sníž. přenesená",J263,0)</f>
        <v>0</v>
      </c>
      <c r="BI263" s="255">
        <f>IF(N263="nulová",J263,0)</f>
        <v>0</v>
      </c>
      <c r="BJ263" s="17" t="s">
        <v>81</v>
      </c>
      <c r="BK263" s="255">
        <f>ROUND(I263*H263,2)</f>
        <v>0</v>
      </c>
      <c r="BL263" s="17" t="s">
        <v>549</v>
      </c>
      <c r="BM263" s="254" t="s">
        <v>1934</v>
      </c>
    </row>
    <row r="264" s="2" customFormat="1" ht="16.5" customHeight="1">
      <c r="A264" s="38"/>
      <c r="B264" s="39"/>
      <c r="C264" s="294" t="s">
        <v>804</v>
      </c>
      <c r="D264" s="294" t="s">
        <v>384</v>
      </c>
      <c r="E264" s="295" t="s">
        <v>1935</v>
      </c>
      <c r="F264" s="296" t="s">
        <v>1936</v>
      </c>
      <c r="G264" s="297" t="s">
        <v>254</v>
      </c>
      <c r="H264" s="298">
        <v>2</v>
      </c>
      <c r="I264" s="299"/>
      <c r="J264" s="300">
        <f>ROUND(I264*H264,2)</f>
        <v>0</v>
      </c>
      <c r="K264" s="296" t="s">
        <v>1</v>
      </c>
      <c r="L264" s="301"/>
      <c r="M264" s="302" t="s">
        <v>1</v>
      </c>
      <c r="N264" s="303" t="s">
        <v>39</v>
      </c>
      <c r="O264" s="91"/>
      <c r="P264" s="252">
        <f>O264*H264</f>
        <v>0</v>
      </c>
      <c r="Q264" s="252">
        <v>0</v>
      </c>
      <c r="R264" s="252">
        <f>Q264*H264</f>
        <v>0</v>
      </c>
      <c r="S264" s="252">
        <v>0</v>
      </c>
      <c r="T264" s="25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4" t="s">
        <v>1485</v>
      </c>
      <c r="AT264" s="254" t="s">
        <v>384</v>
      </c>
      <c r="AU264" s="254" t="s">
        <v>83</v>
      </c>
      <c r="AY264" s="17" t="s">
        <v>158</v>
      </c>
      <c r="BE264" s="255">
        <f>IF(N264="základní",J264,0)</f>
        <v>0</v>
      </c>
      <c r="BF264" s="255">
        <f>IF(N264="snížená",J264,0)</f>
        <v>0</v>
      </c>
      <c r="BG264" s="255">
        <f>IF(N264="zákl. přenesená",J264,0)</f>
        <v>0</v>
      </c>
      <c r="BH264" s="255">
        <f>IF(N264="sníž. přenesená",J264,0)</f>
        <v>0</v>
      </c>
      <c r="BI264" s="255">
        <f>IF(N264="nulová",J264,0)</f>
        <v>0</v>
      </c>
      <c r="BJ264" s="17" t="s">
        <v>81</v>
      </c>
      <c r="BK264" s="255">
        <f>ROUND(I264*H264,2)</f>
        <v>0</v>
      </c>
      <c r="BL264" s="17" t="s">
        <v>549</v>
      </c>
      <c r="BM264" s="254" t="s">
        <v>1937</v>
      </c>
    </row>
    <row r="265" s="2" customFormat="1" ht="21.75" customHeight="1">
      <c r="A265" s="38"/>
      <c r="B265" s="39"/>
      <c r="C265" s="243" t="s">
        <v>809</v>
      </c>
      <c r="D265" s="243" t="s">
        <v>161</v>
      </c>
      <c r="E265" s="244" t="s">
        <v>1938</v>
      </c>
      <c r="F265" s="245" t="s">
        <v>1939</v>
      </c>
      <c r="G265" s="246" t="s">
        <v>237</v>
      </c>
      <c r="H265" s="247">
        <v>2</v>
      </c>
      <c r="I265" s="248"/>
      <c r="J265" s="249">
        <f>ROUND(I265*H265,2)</f>
        <v>0</v>
      </c>
      <c r="K265" s="245" t="s">
        <v>260</v>
      </c>
      <c r="L265" s="44"/>
      <c r="M265" s="250" t="s">
        <v>1</v>
      </c>
      <c r="N265" s="251" t="s">
        <v>39</v>
      </c>
      <c r="O265" s="91"/>
      <c r="P265" s="252">
        <f>O265*H265</f>
        <v>0</v>
      </c>
      <c r="Q265" s="252">
        <v>0</v>
      </c>
      <c r="R265" s="252">
        <f>Q265*H265</f>
        <v>0</v>
      </c>
      <c r="S265" s="252">
        <v>0</v>
      </c>
      <c r="T265" s="25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4" t="s">
        <v>549</v>
      </c>
      <c r="AT265" s="254" t="s">
        <v>161</v>
      </c>
      <c r="AU265" s="254" t="s">
        <v>83</v>
      </c>
      <c r="AY265" s="17" t="s">
        <v>158</v>
      </c>
      <c r="BE265" s="255">
        <f>IF(N265="základní",J265,0)</f>
        <v>0</v>
      </c>
      <c r="BF265" s="255">
        <f>IF(N265="snížená",J265,0)</f>
        <v>0</v>
      </c>
      <c r="BG265" s="255">
        <f>IF(N265="zákl. přenesená",J265,0)</f>
        <v>0</v>
      </c>
      <c r="BH265" s="255">
        <f>IF(N265="sníž. přenesená",J265,0)</f>
        <v>0</v>
      </c>
      <c r="BI265" s="255">
        <f>IF(N265="nulová",J265,0)</f>
        <v>0</v>
      </c>
      <c r="BJ265" s="17" t="s">
        <v>81</v>
      </c>
      <c r="BK265" s="255">
        <f>ROUND(I265*H265,2)</f>
        <v>0</v>
      </c>
      <c r="BL265" s="17" t="s">
        <v>549</v>
      </c>
      <c r="BM265" s="254" t="s">
        <v>1940</v>
      </c>
    </row>
    <row r="266" s="2" customFormat="1" ht="16.5" customHeight="1">
      <c r="A266" s="38"/>
      <c r="B266" s="39"/>
      <c r="C266" s="243" t="s">
        <v>814</v>
      </c>
      <c r="D266" s="243" t="s">
        <v>161</v>
      </c>
      <c r="E266" s="244" t="s">
        <v>1941</v>
      </c>
      <c r="F266" s="245" t="s">
        <v>1942</v>
      </c>
      <c r="G266" s="246" t="s">
        <v>237</v>
      </c>
      <c r="H266" s="247">
        <v>1</v>
      </c>
      <c r="I266" s="248"/>
      <c r="J266" s="249">
        <f>ROUND(I266*H266,2)</f>
        <v>0</v>
      </c>
      <c r="K266" s="245" t="s">
        <v>260</v>
      </c>
      <c r="L266" s="44"/>
      <c r="M266" s="250" t="s">
        <v>1</v>
      </c>
      <c r="N266" s="251" t="s">
        <v>39</v>
      </c>
      <c r="O266" s="91"/>
      <c r="P266" s="252">
        <f>O266*H266</f>
        <v>0</v>
      </c>
      <c r="Q266" s="252">
        <v>0</v>
      </c>
      <c r="R266" s="252">
        <f>Q266*H266</f>
        <v>0</v>
      </c>
      <c r="S266" s="252">
        <v>0</v>
      </c>
      <c r="T266" s="25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54" t="s">
        <v>549</v>
      </c>
      <c r="AT266" s="254" t="s">
        <v>161</v>
      </c>
      <c r="AU266" s="254" t="s">
        <v>83</v>
      </c>
      <c r="AY266" s="17" t="s">
        <v>158</v>
      </c>
      <c r="BE266" s="255">
        <f>IF(N266="základní",J266,0)</f>
        <v>0</v>
      </c>
      <c r="BF266" s="255">
        <f>IF(N266="snížená",J266,0)</f>
        <v>0</v>
      </c>
      <c r="BG266" s="255">
        <f>IF(N266="zákl. přenesená",J266,0)</f>
        <v>0</v>
      </c>
      <c r="BH266" s="255">
        <f>IF(N266="sníž. přenesená",J266,0)</f>
        <v>0</v>
      </c>
      <c r="BI266" s="255">
        <f>IF(N266="nulová",J266,0)</f>
        <v>0</v>
      </c>
      <c r="BJ266" s="17" t="s">
        <v>81</v>
      </c>
      <c r="BK266" s="255">
        <f>ROUND(I266*H266,2)</f>
        <v>0</v>
      </c>
      <c r="BL266" s="17" t="s">
        <v>549</v>
      </c>
      <c r="BM266" s="254" t="s">
        <v>1943</v>
      </c>
    </row>
    <row r="267" s="2" customFormat="1" ht="16.5" customHeight="1">
      <c r="A267" s="38"/>
      <c r="B267" s="39"/>
      <c r="C267" s="294" t="s">
        <v>818</v>
      </c>
      <c r="D267" s="294" t="s">
        <v>384</v>
      </c>
      <c r="E267" s="295" t="s">
        <v>1944</v>
      </c>
      <c r="F267" s="296" t="s">
        <v>1945</v>
      </c>
      <c r="G267" s="297" t="s">
        <v>254</v>
      </c>
      <c r="H267" s="298">
        <v>1</v>
      </c>
      <c r="I267" s="299"/>
      <c r="J267" s="300">
        <f>ROUND(I267*H267,2)</f>
        <v>0</v>
      </c>
      <c r="K267" s="296" t="s">
        <v>1</v>
      </c>
      <c r="L267" s="301"/>
      <c r="M267" s="302" t="s">
        <v>1</v>
      </c>
      <c r="N267" s="303" t="s">
        <v>39</v>
      </c>
      <c r="O267" s="91"/>
      <c r="P267" s="252">
        <f>O267*H267</f>
        <v>0</v>
      </c>
      <c r="Q267" s="252">
        <v>0</v>
      </c>
      <c r="R267" s="252">
        <f>Q267*H267</f>
        <v>0</v>
      </c>
      <c r="S267" s="252">
        <v>0</v>
      </c>
      <c r="T267" s="25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54" t="s">
        <v>1485</v>
      </c>
      <c r="AT267" s="254" t="s">
        <v>384</v>
      </c>
      <c r="AU267" s="254" t="s">
        <v>83</v>
      </c>
      <c r="AY267" s="17" t="s">
        <v>158</v>
      </c>
      <c r="BE267" s="255">
        <f>IF(N267="základní",J267,0)</f>
        <v>0</v>
      </c>
      <c r="BF267" s="255">
        <f>IF(N267="snížená",J267,0)</f>
        <v>0</v>
      </c>
      <c r="BG267" s="255">
        <f>IF(N267="zákl. přenesená",J267,0)</f>
        <v>0</v>
      </c>
      <c r="BH267" s="255">
        <f>IF(N267="sníž. přenesená",J267,0)</f>
        <v>0</v>
      </c>
      <c r="BI267" s="255">
        <f>IF(N267="nulová",J267,0)</f>
        <v>0</v>
      </c>
      <c r="BJ267" s="17" t="s">
        <v>81</v>
      </c>
      <c r="BK267" s="255">
        <f>ROUND(I267*H267,2)</f>
        <v>0</v>
      </c>
      <c r="BL267" s="17" t="s">
        <v>549</v>
      </c>
      <c r="BM267" s="254" t="s">
        <v>1946</v>
      </c>
    </row>
    <row r="268" s="2" customFormat="1" ht="16.5" customHeight="1">
      <c r="A268" s="38"/>
      <c r="B268" s="39"/>
      <c r="C268" s="243" t="s">
        <v>822</v>
      </c>
      <c r="D268" s="243" t="s">
        <v>161</v>
      </c>
      <c r="E268" s="244" t="s">
        <v>1947</v>
      </c>
      <c r="F268" s="245" t="s">
        <v>1948</v>
      </c>
      <c r="G268" s="246" t="s">
        <v>237</v>
      </c>
      <c r="H268" s="247">
        <v>1</v>
      </c>
      <c r="I268" s="248"/>
      <c r="J268" s="249">
        <f>ROUND(I268*H268,2)</f>
        <v>0</v>
      </c>
      <c r="K268" s="245" t="s">
        <v>260</v>
      </c>
      <c r="L268" s="44"/>
      <c r="M268" s="250" t="s">
        <v>1</v>
      </c>
      <c r="N268" s="251" t="s">
        <v>39</v>
      </c>
      <c r="O268" s="91"/>
      <c r="P268" s="252">
        <f>O268*H268</f>
        <v>0</v>
      </c>
      <c r="Q268" s="252">
        <v>0</v>
      </c>
      <c r="R268" s="252">
        <f>Q268*H268</f>
        <v>0</v>
      </c>
      <c r="S268" s="252">
        <v>0</v>
      </c>
      <c r="T268" s="25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4" t="s">
        <v>549</v>
      </c>
      <c r="AT268" s="254" t="s">
        <v>161</v>
      </c>
      <c r="AU268" s="254" t="s">
        <v>83</v>
      </c>
      <c r="AY268" s="17" t="s">
        <v>158</v>
      </c>
      <c r="BE268" s="255">
        <f>IF(N268="základní",J268,0)</f>
        <v>0</v>
      </c>
      <c r="BF268" s="255">
        <f>IF(N268="snížená",J268,0)</f>
        <v>0</v>
      </c>
      <c r="BG268" s="255">
        <f>IF(N268="zákl. přenesená",J268,0)</f>
        <v>0</v>
      </c>
      <c r="BH268" s="255">
        <f>IF(N268="sníž. přenesená",J268,0)</f>
        <v>0</v>
      </c>
      <c r="BI268" s="255">
        <f>IF(N268="nulová",J268,0)</f>
        <v>0</v>
      </c>
      <c r="BJ268" s="17" t="s">
        <v>81</v>
      </c>
      <c r="BK268" s="255">
        <f>ROUND(I268*H268,2)</f>
        <v>0</v>
      </c>
      <c r="BL268" s="17" t="s">
        <v>549</v>
      </c>
      <c r="BM268" s="254" t="s">
        <v>1949</v>
      </c>
    </row>
    <row r="269" s="2" customFormat="1" ht="16.5" customHeight="1">
      <c r="A269" s="38"/>
      <c r="B269" s="39"/>
      <c r="C269" s="243" t="s">
        <v>826</v>
      </c>
      <c r="D269" s="243" t="s">
        <v>161</v>
      </c>
      <c r="E269" s="244" t="s">
        <v>1950</v>
      </c>
      <c r="F269" s="245" t="s">
        <v>1951</v>
      </c>
      <c r="G269" s="246" t="s">
        <v>237</v>
      </c>
      <c r="H269" s="247">
        <v>1</v>
      </c>
      <c r="I269" s="248"/>
      <c r="J269" s="249">
        <f>ROUND(I269*H269,2)</f>
        <v>0</v>
      </c>
      <c r="K269" s="245" t="s">
        <v>1</v>
      </c>
      <c r="L269" s="44"/>
      <c r="M269" s="250" t="s">
        <v>1</v>
      </c>
      <c r="N269" s="251" t="s">
        <v>39</v>
      </c>
      <c r="O269" s="91"/>
      <c r="P269" s="252">
        <f>O269*H269</f>
        <v>0</v>
      </c>
      <c r="Q269" s="252">
        <v>0.00182</v>
      </c>
      <c r="R269" s="252">
        <f>Q269*H269</f>
        <v>0.00182</v>
      </c>
      <c r="S269" s="252">
        <v>0</v>
      </c>
      <c r="T269" s="25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4" t="s">
        <v>549</v>
      </c>
      <c r="AT269" s="254" t="s">
        <v>161</v>
      </c>
      <c r="AU269" s="254" t="s">
        <v>83</v>
      </c>
      <c r="AY269" s="17" t="s">
        <v>158</v>
      </c>
      <c r="BE269" s="255">
        <f>IF(N269="základní",J269,0)</f>
        <v>0</v>
      </c>
      <c r="BF269" s="255">
        <f>IF(N269="snížená",J269,0)</f>
        <v>0</v>
      </c>
      <c r="BG269" s="255">
        <f>IF(N269="zákl. přenesená",J269,0)</f>
        <v>0</v>
      </c>
      <c r="BH269" s="255">
        <f>IF(N269="sníž. přenesená",J269,0)</f>
        <v>0</v>
      </c>
      <c r="BI269" s="255">
        <f>IF(N269="nulová",J269,0)</f>
        <v>0</v>
      </c>
      <c r="BJ269" s="17" t="s">
        <v>81</v>
      </c>
      <c r="BK269" s="255">
        <f>ROUND(I269*H269,2)</f>
        <v>0</v>
      </c>
      <c r="BL269" s="17" t="s">
        <v>549</v>
      </c>
      <c r="BM269" s="254" t="s">
        <v>1952</v>
      </c>
    </row>
    <row r="270" s="2" customFormat="1" ht="16.5" customHeight="1">
      <c r="A270" s="38"/>
      <c r="B270" s="39"/>
      <c r="C270" s="294" t="s">
        <v>830</v>
      </c>
      <c r="D270" s="294" t="s">
        <v>384</v>
      </c>
      <c r="E270" s="295" t="s">
        <v>1953</v>
      </c>
      <c r="F270" s="296" t="s">
        <v>1954</v>
      </c>
      <c r="G270" s="297" t="s">
        <v>254</v>
      </c>
      <c r="H270" s="298">
        <v>2</v>
      </c>
      <c r="I270" s="299"/>
      <c r="J270" s="300">
        <f>ROUND(I270*H270,2)</f>
        <v>0</v>
      </c>
      <c r="K270" s="296" t="s">
        <v>1</v>
      </c>
      <c r="L270" s="301"/>
      <c r="M270" s="302" t="s">
        <v>1</v>
      </c>
      <c r="N270" s="303" t="s">
        <v>39</v>
      </c>
      <c r="O270" s="91"/>
      <c r="P270" s="252">
        <f>O270*H270</f>
        <v>0</v>
      </c>
      <c r="Q270" s="252">
        <v>0</v>
      </c>
      <c r="R270" s="252">
        <f>Q270*H270</f>
        <v>0</v>
      </c>
      <c r="S270" s="252">
        <v>0</v>
      </c>
      <c r="T270" s="25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54" t="s">
        <v>1485</v>
      </c>
      <c r="AT270" s="254" t="s">
        <v>384</v>
      </c>
      <c r="AU270" s="254" t="s">
        <v>83</v>
      </c>
      <c r="AY270" s="17" t="s">
        <v>158</v>
      </c>
      <c r="BE270" s="255">
        <f>IF(N270="základní",J270,0)</f>
        <v>0</v>
      </c>
      <c r="BF270" s="255">
        <f>IF(N270="snížená",J270,0)</f>
        <v>0</v>
      </c>
      <c r="BG270" s="255">
        <f>IF(N270="zákl. přenesená",J270,0)</f>
        <v>0</v>
      </c>
      <c r="BH270" s="255">
        <f>IF(N270="sníž. přenesená",J270,0)</f>
        <v>0</v>
      </c>
      <c r="BI270" s="255">
        <f>IF(N270="nulová",J270,0)</f>
        <v>0</v>
      </c>
      <c r="BJ270" s="17" t="s">
        <v>81</v>
      </c>
      <c r="BK270" s="255">
        <f>ROUND(I270*H270,2)</f>
        <v>0</v>
      </c>
      <c r="BL270" s="17" t="s">
        <v>549</v>
      </c>
      <c r="BM270" s="254" t="s">
        <v>1955</v>
      </c>
    </row>
    <row r="271" s="2" customFormat="1" ht="16.5" customHeight="1">
      <c r="A271" s="38"/>
      <c r="B271" s="39"/>
      <c r="C271" s="243" t="s">
        <v>834</v>
      </c>
      <c r="D271" s="243" t="s">
        <v>161</v>
      </c>
      <c r="E271" s="244" t="s">
        <v>1956</v>
      </c>
      <c r="F271" s="245" t="s">
        <v>1957</v>
      </c>
      <c r="G271" s="246" t="s">
        <v>237</v>
      </c>
      <c r="H271" s="247">
        <v>1</v>
      </c>
      <c r="I271" s="248"/>
      <c r="J271" s="249">
        <f>ROUND(I271*H271,2)</f>
        <v>0</v>
      </c>
      <c r="K271" s="245" t="s">
        <v>1</v>
      </c>
      <c r="L271" s="44"/>
      <c r="M271" s="250" t="s">
        <v>1</v>
      </c>
      <c r="N271" s="251" t="s">
        <v>39</v>
      </c>
      <c r="O271" s="91"/>
      <c r="P271" s="252">
        <f>O271*H271</f>
        <v>0</v>
      </c>
      <c r="Q271" s="252">
        <v>0.00182</v>
      </c>
      <c r="R271" s="252">
        <f>Q271*H271</f>
        <v>0.00182</v>
      </c>
      <c r="S271" s="252">
        <v>0</v>
      </c>
      <c r="T271" s="25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4" t="s">
        <v>549</v>
      </c>
      <c r="AT271" s="254" t="s">
        <v>161</v>
      </c>
      <c r="AU271" s="254" t="s">
        <v>83</v>
      </c>
      <c r="AY271" s="17" t="s">
        <v>158</v>
      </c>
      <c r="BE271" s="255">
        <f>IF(N271="základní",J271,0)</f>
        <v>0</v>
      </c>
      <c r="BF271" s="255">
        <f>IF(N271="snížená",J271,0)</f>
        <v>0</v>
      </c>
      <c r="BG271" s="255">
        <f>IF(N271="zákl. přenesená",J271,0)</f>
        <v>0</v>
      </c>
      <c r="BH271" s="255">
        <f>IF(N271="sníž. přenesená",J271,0)</f>
        <v>0</v>
      </c>
      <c r="BI271" s="255">
        <f>IF(N271="nulová",J271,0)</f>
        <v>0</v>
      </c>
      <c r="BJ271" s="17" t="s">
        <v>81</v>
      </c>
      <c r="BK271" s="255">
        <f>ROUND(I271*H271,2)</f>
        <v>0</v>
      </c>
      <c r="BL271" s="17" t="s">
        <v>549</v>
      </c>
      <c r="BM271" s="254" t="s">
        <v>1958</v>
      </c>
    </row>
    <row r="272" s="2" customFormat="1" ht="21.75" customHeight="1">
      <c r="A272" s="38"/>
      <c r="B272" s="39"/>
      <c r="C272" s="243" t="s">
        <v>839</v>
      </c>
      <c r="D272" s="243" t="s">
        <v>161</v>
      </c>
      <c r="E272" s="244" t="s">
        <v>1959</v>
      </c>
      <c r="F272" s="245" t="s">
        <v>1960</v>
      </c>
      <c r="G272" s="246" t="s">
        <v>237</v>
      </c>
      <c r="H272" s="247">
        <v>1</v>
      </c>
      <c r="I272" s="248"/>
      <c r="J272" s="249">
        <f>ROUND(I272*H272,2)</f>
        <v>0</v>
      </c>
      <c r="K272" s="245" t="s">
        <v>260</v>
      </c>
      <c r="L272" s="44"/>
      <c r="M272" s="250" t="s">
        <v>1</v>
      </c>
      <c r="N272" s="251" t="s">
        <v>39</v>
      </c>
      <c r="O272" s="91"/>
      <c r="P272" s="252">
        <f>O272*H272</f>
        <v>0</v>
      </c>
      <c r="Q272" s="252">
        <v>0</v>
      </c>
      <c r="R272" s="252">
        <f>Q272*H272</f>
        <v>0</v>
      </c>
      <c r="S272" s="252">
        <v>0</v>
      </c>
      <c r="T272" s="25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4" t="s">
        <v>549</v>
      </c>
      <c r="AT272" s="254" t="s">
        <v>161</v>
      </c>
      <c r="AU272" s="254" t="s">
        <v>83</v>
      </c>
      <c r="AY272" s="17" t="s">
        <v>158</v>
      </c>
      <c r="BE272" s="255">
        <f>IF(N272="základní",J272,0)</f>
        <v>0</v>
      </c>
      <c r="BF272" s="255">
        <f>IF(N272="snížená",J272,0)</f>
        <v>0</v>
      </c>
      <c r="BG272" s="255">
        <f>IF(N272="zákl. přenesená",J272,0)</f>
        <v>0</v>
      </c>
      <c r="BH272" s="255">
        <f>IF(N272="sníž. přenesená",J272,0)</f>
        <v>0</v>
      </c>
      <c r="BI272" s="255">
        <f>IF(N272="nulová",J272,0)</f>
        <v>0</v>
      </c>
      <c r="BJ272" s="17" t="s">
        <v>81</v>
      </c>
      <c r="BK272" s="255">
        <f>ROUND(I272*H272,2)</f>
        <v>0</v>
      </c>
      <c r="BL272" s="17" t="s">
        <v>549</v>
      </c>
      <c r="BM272" s="254" t="s">
        <v>1961</v>
      </c>
    </row>
    <row r="273" s="2" customFormat="1" ht="21.75" customHeight="1">
      <c r="A273" s="38"/>
      <c r="B273" s="39"/>
      <c r="C273" s="243" t="s">
        <v>844</v>
      </c>
      <c r="D273" s="243" t="s">
        <v>161</v>
      </c>
      <c r="E273" s="244" t="s">
        <v>1962</v>
      </c>
      <c r="F273" s="245" t="s">
        <v>1963</v>
      </c>
      <c r="G273" s="246" t="s">
        <v>237</v>
      </c>
      <c r="H273" s="247">
        <v>5</v>
      </c>
      <c r="I273" s="248"/>
      <c r="J273" s="249">
        <f>ROUND(I273*H273,2)</f>
        <v>0</v>
      </c>
      <c r="K273" s="245" t="s">
        <v>260</v>
      </c>
      <c r="L273" s="44"/>
      <c r="M273" s="250" t="s">
        <v>1</v>
      </c>
      <c r="N273" s="251" t="s">
        <v>39</v>
      </c>
      <c r="O273" s="91"/>
      <c r="P273" s="252">
        <f>O273*H273</f>
        <v>0</v>
      </c>
      <c r="Q273" s="252">
        <v>0</v>
      </c>
      <c r="R273" s="252">
        <f>Q273*H273</f>
        <v>0</v>
      </c>
      <c r="S273" s="252">
        <v>0</v>
      </c>
      <c r="T273" s="25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4" t="s">
        <v>549</v>
      </c>
      <c r="AT273" s="254" t="s">
        <v>161</v>
      </c>
      <c r="AU273" s="254" t="s">
        <v>83</v>
      </c>
      <c r="AY273" s="17" t="s">
        <v>158</v>
      </c>
      <c r="BE273" s="255">
        <f>IF(N273="základní",J273,0)</f>
        <v>0</v>
      </c>
      <c r="BF273" s="255">
        <f>IF(N273="snížená",J273,0)</f>
        <v>0</v>
      </c>
      <c r="BG273" s="255">
        <f>IF(N273="zákl. přenesená",J273,0)</f>
        <v>0</v>
      </c>
      <c r="BH273" s="255">
        <f>IF(N273="sníž. přenesená",J273,0)</f>
        <v>0</v>
      </c>
      <c r="BI273" s="255">
        <f>IF(N273="nulová",J273,0)</f>
        <v>0</v>
      </c>
      <c r="BJ273" s="17" t="s">
        <v>81</v>
      </c>
      <c r="BK273" s="255">
        <f>ROUND(I273*H273,2)</f>
        <v>0</v>
      </c>
      <c r="BL273" s="17" t="s">
        <v>549</v>
      </c>
      <c r="BM273" s="254" t="s">
        <v>1964</v>
      </c>
    </row>
    <row r="274" s="2" customFormat="1" ht="21.75" customHeight="1">
      <c r="A274" s="38"/>
      <c r="B274" s="39"/>
      <c r="C274" s="243" t="s">
        <v>851</v>
      </c>
      <c r="D274" s="243" t="s">
        <v>161</v>
      </c>
      <c r="E274" s="244" t="s">
        <v>1965</v>
      </c>
      <c r="F274" s="245" t="s">
        <v>1966</v>
      </c>
      <c r="G274" s="246" t="s">
        <v>237</v>
      </c>
      <c r="H274" s="247">
        <v>1</v>
      </c>
      <c r="I274" s="248"/>
      <c r="J274" s="249">
        <f>ROUND(I274*H274,2)</f>
        <v>0</v>
      </c>
      <c r="K274" s="245" t="s">
        <v>260</v>
      </c>
      <c r="L274" s="44"/>
      <c r="M274" s="250" t="s">
        <v>1</v>
      </c>
      <c r="N274" s="251" t="s">
        <v>39</v>
      </c>
      <c r="O274" s="91"/>
      <c r="P274" s="252">
        <f>O274*H274</f>
        <v>0</v>
      </c>
      <c r="Q274" s="252">
        <v>0</v>
      </c>
      <c r="R274" s="252">
        <f>Q274*H274</f>
        <v>0</v>
      </c>
      <c r="S274" s="252">
        <v>0</v>
      </c>
      <c r="T274" s="25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4" t="s">
        <v>549</v>
      </c>
      <c r="AT274" s="254" t="s">
        <v>161</v>
      </c>
      <c r="AU274" s="254" t="s">
        <v>83</v>
      </c>
      <c r="AY274" s="17" t="s">
        <v>158</v>
      </c>
      <c r="BE274" s="255">
        <f>IF(N274="základní",J274,0)</f>
        <v>0</v>
      </c>
      <c r="BF274" s="255">
        <f>IF(N274="snížená",J274,0)</f>
        <v>0</v>
      </c>
      <c r="BG274" s="255">
        <f>IF(N274="zákl. přenesená",J274,0)</f>
        <v>0</v>
      </c>
      <c r="BH274" s="255">
        <f>IF(N274="sníž. přenesená",J274,0)</f>
        <v>0</v>
      </c>
      <c r="BI274" s="255">
        <f>IF(N274="nulová",J274,0)</f>
        <v>0</v>
      </c>
      <c r="BJ274" s="17" t="s">
        <v>81</v>
      </c>
      <c r="BK274" s="255">
        <f>ROUND(I274*H274,2)</f>
        <v>0</v>
      </c>
      <c r="BL274" s="17" t="s">
        <v>549</v>
      </c>
      <c r="BM274" s="254" t="s">
        <v>1967</v>
      </c>
    </row>
    <row r="275" s="2" customFormat="1" ht="21.75" customHeight="1">
      <c r="A275" s="38"/>
      <c r="B275" s="39"/>
      <c r="C275" s="243" t="s">
        <v>857</v>
      </c>
      <c r="D275" s="243" t="s">
        <v>161</v>
      </c>
      <c r="E275" s="244" t="s">
        <v>1968</v>
      </c>
      <c r="F275" s="245" t="s">
        <v>1969</v>
      </c>
      <c r="G275" s="246" t="s">
        <v>237</v>
      </c>
      <c r="H275" s="247">
        <v>1</v>
      </c>
      <c r="I275" s="248"/>
      <c r="J275" s="249">
        <f>ROUND(I275*H275,2)</f>
        <v>0</v>
      </c>
      <c r="K275" s="245" t="s">
        <v>260</v>
      </c>
      <c r="L275" s="44"/>
      <c r="M275" s="250" t="s">
        <v>1</v>
      </c>
      <c r="N275" s="251" t="s">
        <v>39</v>
      </c>
      <c r="O275" s="91"/>
      <c r="P275" s="252">
        <f>O275*H275</f>
        <v>0</v>
      </c>
      <c r="Q275" s="252">
        <v>0</v>
      </c>
      <c r="R275" s="252">
        <f>Q275*H275</f>
        <v>0</v>
      </c>
      <c r="S275" s="252">
        <v>0</v>
      </c>
      <c r="T275" s="25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4" t="s">
        <v>549</v>
      </c>
      <c r="AT275" s="254" t="s">
        <v>161</v>
      </c>
      <c r="AU275" s="254" t="s">
        <v>83</v>
      </c>
      <c r="AY275" s="17" t="s">
        <v>158</v>
      </c>
      <c r="BE275" s="255">
        <f>IF(N275="základní",J275,0)</f>
        <v>0</v>
      </c>
      <c r="BF275" s="255">
        <f>IF(N275="snížená",J275,0)</f>
        <v>0</v>
      </c>
      <c r="BG275" s="255">
        <f>IF(N275="zákl. přenesená",J275,0)</f>
        <v>0</v>
      </c>
      <c r="BH275" s="255">
        <f>IF(N275="sníž. přenesená",J275,0)</f>
        <v>0</v>
      </c>
      <c r="BI275" s="255">
        <f>IF(N275="nulová",J275,0)</f>
        <v>0</v>
      </c>
      <c r="BJ275" s="17" t="s">
        <v>81</v>
      </c>
      <c r="BK275" s="255">
        <f>ROUND(I275*H275,2)</f>
        <v>0</v>
      </c>
      <c r="BL275" s="17" t="s">
        <v>549</v>
      </c>
      <c r="BM275" s="254" t="s">
        <v>1970</v>
      </c>
    </row>
    <row r="276" s="2" customFormat="1" ht="21.75" customHeight="1">
      <c r="A276" s="38"/>
      <c r="B276" s="39"/>
      <c r="C276" s="243" t="s">
        <v>862</v>
      </c>
      <c r="D276" s="243" t="s">
        <v>161</v>
      </c>
      <c r="E276" s="244" t="s">
        <v>1971</v>
      </c>
      <c r="F276" s="245" t="s">
        <v>1972</v>
      </c>
      <c r="G276" s="246" t="s">
        <v>237</v>
      </c>
      <c r="H276" s="247">
        <v>6</v>
      </c>
      <c r="I276" s="248"/>
      <c r="J276" s="249">
        <f>ROUND(I276*H276,2)</f>
        <v>0</v>
      </c>
      <c r="K276" s="245" t="s">
        <v>260</v>
      </c>
      <c r="L276" s="44"/>
      <c r="M276" s="250" t="s">
        <v>1</v>
      </c>
      <c r="N276" s="251" t="s">
        <v>39</v>
      </c>
      <c r="O276" s="91"/>
      <c r="P276" s="252">
        <f>O276*H276</f>
        <v>0</v>
      </c>
      <c r="Q276" s="252">
        <v>0</v>
      </c>
      <c r="R276" s="252">
        <f>Q276*H276</f>
        <v>0</v>
      </c>
      <c r="S276" s="252">
        <v>0</v>
      </c>
      <c r="T276" s="25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4" t="s">
        <v>549</v>
      </c>
      <c r="AT276" s="254" t="s">
        <v>161</v>
      </c>
      <c r="AU276" s="254" t="s">
        <v>83</v>
      </c>
      <c r="AY276" s="17" t="s">
        <v>158</v>
      </c>
      <c r="BE276" s="255">
        <f>IF(N276="základní",J276,0)</f>
        <v>0</v>
      </c>
      <c r="BF276" s="255">
        <f>IF(N276="snížená",J276,0)</f>
        <v>0</v>
      </c>
      <c r="BG276" s="255">
        <f>IF(N276="zákl. přenesená",J276,0)</f>
        <v>0</v>
      </c>
      <c r="BH276" s="255">
        <f>IF(N276="sníž. přenesená",J276,0)</f>
        <v>0</v>
      </c>
      <c r="BI276" s="255">
        <f>IF(N276="nulová",J276,0)</f>
        <v>0</v>
      </c>
      <c r="BJ276" s="17" t="s">
        <v>81</v>
      </c>
      <c r="BK276" s="255">
        <f>ROUND(I276*H276,2)</f>
        <v>0</v>
      </c>
      <c r="BL276" s="17" t="s">
        <v>549</v>
      </c>
      <c r="BM276" s="254" t="s">
        <v>1973</v>
      </c>
    </row>
    <row r="277" s="2" customFormat="1" ht="21.75" customHeight="1">
      <c r="A277" s="38"/>
      <c r="B277" s="39"/>
      <c r="C277" s="243" t="s">
        <v>867</v>
      </c>
      <c r="D277" s="243" t="s">
        <v>161</v>
      </c>
      <c r="E277" s="244" t="s">
        <v>1974</v>
      </c>
      <c r="F277" s="245" t="s">
        <v>1975</v>
      </c>
      <c r="G277" s="246" t="s">
        <v>237</v>
      </c>
      <c r="H277" s="247">
        <v>1</v>
      </c>
      <c r="I277" s="248"/>
      <c r="J277" s="249">
        <f>ROUND(I277*H277,2)</f>
        <v>0</v>
      </c>
      <c r="K277" s="245" t="s">
        <v>260</v>
      </c>
      <c r="L277" s="44"/>
      <c r="M277" s="250" t="s">
        <v>1</v>
      </c>
      <c r="N277" s="251" t="s">
        <v>39</v>
      </c>
      <c r="O277" s="91"/>
      <c r="P277" s="252">
        <f>O277*H277</f>
        <v>0</v>
      </c>
      <c r="Q277" s="252">
        <v>0</v>
      </c>
      <c r="R277" s="252">
        <f>Q277*H277</f>
        <v>0</v>
      </c>
      <c r="S277" s="252">
        <v>0</v>
      </c>
      <c r="T277" s="25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54" t="s">
        <v>549</v>
      </c>
      <c r="AT277" s="254" t="s">
        <v>161</v>
      </c>
      <c r="AU277" s="254" t="s">
        <v>83</v>
      </c>
      <c r="AY277" s="17" t="s">
        <v>158</v>
      </c>
      <c r="BE277" s="255">
        <f>IF(N277="základní",J277,0)</f>
        <v>0</v>
      </c>
      <c r="BF277" s="255">
        <f>IF(N277="snížená",J277,0)</f>
        <v>0</v>
      </c>
      <c r="BG277" s="255">
        <f>IF(N277="zákl. přenesená",J277,0)</f>
        <v>0</v>
      </c>
      <c r="BH277" s="255">
        <f>IF(N277="sníž. přenesená",J277,0)</f>
        <v>0</v>
      </c>
      <c r="BI277" s="255">
        <f>IF(N277="nulová",J277,0)</f>
        <v>0</v>
      </c>
      <c r="BJ277" s="17" t="s">
        <v>81</v>
      </c>
      <c r="BK277" s="255">
        <f>ROUND(I277*H277,2)</f>
        <v>0</v>
      </c>
      <c r="BL277" s="17" t="s">
        <v>549</v>
      </c>
      <c r="BM277" s="254" t="s">
        <v>1976</v>
      </c>
    </row>
    <row r="278" s="2" customFormat="1" ht="21.75" customHeight="1">
      <c r="A278" s="38"/>
      <c r="B278" s="39"/>
      <c r="C278" s="243" t="s">
        <v>873</v>
      </c>
      <c r="D278" s="243" t="s">
        <v>161</v>
      </c>
      <c r="E278" s="244" t="s">
        <v>1977</v>
      </c>
      <c r="F278" s="245" t="s">
        <v>1978</v>
      </c>
      <c r="G278" s="246" t="s">
        <v>237</v>
      </c>
      <c r="H278" s="247">
        <v>1</v>
      </c>
      <c r="I278" s="248"/>
      <c r="J278" s="249">
        <f>ROUND(I278*H278,2)</f>
        <v>0</v>
      </c>
      <c r="K278" s="245" t="s">
        <v>260</v>
      </c>
      <c r="L278" s="44"/>
      <c r="M278" s="250" t="s">
        <v>1</v>
      </c>
      <c r="N278" s="251" t="s">
        <v>39</v>
      </c>
      <c r="O278" s="91"/>
      <c r="P278" s="252">
        <f>O278*H278</f>
        <v>0</v>
      </c>
      <c r="Q278" s="252">
        <v>0</v>
      </c>
      <c r="R278" s="252">
        <f>Q278*H278</f>
        <v>0</v>
      </c>
      <c r="S278" s="252">
        <v>0</v>
      </c>
      <c r="T278" s="25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54" t="s">
        <v>549</v>
      </c>
      <c r="AT278" s="254" t="s">
        <v>161</v>
      </c>
      <c r="AU278" s="254" t="s">
        <v>83</v>
      </c>
      <c r="AY278" s="17" t="s">
        <v>158</v>
      </c>
      <c r="BE278" s="255">
        <f>IF(N278="základní",J278,0)</f>
        <v>0</v>
      </c>
      <c r="BF278" s="255">
        <f>IF(N278="snížená",J278,0)</f>
        <v>0</v>
      </c>
      <c r="BG278" s="255">
        <f>IF(N278="zákl. přenesená",J278,0)</f>
        <v>0</v>
      </c>
      <c r="BH278" s="255">
        <f>IF(N278="sníž. přenesená",J278,0)</f>
        <v>0</v>
      </c>
      <c r="BI278" s="255">
        <f>IF(N278="nulová",J278,0)</f>
        <v>0</v>
      </c>
      <c r="BJ278" s="17" t="s">
        <v>81</v>
      </c>
      <c r="BK278" s="255">
        <f>ROUND(I278*H278,2)</f>
        <v>0</v>
      </c>
      <c r="BL278" s="17" t="s">
        <v>549</v>
      </c>
      <c r="BM278" s="254" t="s">
        <v>1979</v>
      </c>
    </row>
    <row r="279" s="2" customFormat="1" ht="16.5" customHeight="1">
      <c r="A279" s="38"/>
      <c r="B279" s="39"/>
      <c r="C279" s="243" t="s">
        <v>878</v>
      </c>
      <c r="D279" s="243" t="s">
        <v>161</v>
      </c>
      <c r="E279" s="244" t="s">
        <v>1980</v>
      </c>
      <c r="F279" s="245" t="s">
        <v>1981</v>
      </c>
      <c r="G279" s="246" t="s">
        <v>237</v>
      </c>
      <c r="H279" s="247">
        <v>1</v>
      </c>
      <c r="I279" s="248"/>
      <c r="J279" s="249">
        <f>ROUND(I279*H279,2)</f>
        <v>0</v>
      </c>
      <c r="K279" s="245" t="s">
        <v>1</v>
      </c>
      <c r="L279" s="44"/>
      <c r="M279" s="250" t="s">
        <v>1</v>
      </c>
      <c r="N279" s="251" t="s">
        <v>39</v>
      </c>
      <c r="O279" s="91"/>
      <c r="P279" s="252">
        <f>O279*H279</f>
        <v>0</v>
      </c>
      <c r="Q279" s="252">
        <v>0</v>
      </c>
      <c r="R279" s="252">
        <f>Q279*H279</f>
        <v>0</v>
      </c>
      <c r="S279" s="252">
        <v>0</v>
      </c>
      <c r="T279" s="25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54" t="s">
        <v>549</v>
      </c>
      <c r="AT279" s="254" t="s">
        <v>161</v>
      </c>
      <c r="AU279" s="254" t="s">
        <v>83</v>
      </c>
      <c r="AY279" s="17" t="s">
        <v>158</v>
      </c>
      <c r="BE279" s="255">
        <f>IF(N279="základní",J279,0)</f>
        <v>0</v>
      </c>
      <c r="BF279" s="255">
        <f>IF(N279="snížená",J279,0)</f>
        <v>0</v>
      </c>
      <c r="BG279" s="255">
        <f>IF(N279="zákl. přenesená",J279,0)</f>
        <v>0</v>
      </c>
      <c r="BH279" s="255">
        <f>IF(N279="sníž. přenesená",J279,0)</f>
        <v>0</v>
      </c>
      <c r="BI279" s="255">
        <f>IF(N279="nulová",J279,0)</f>
        <v>0</v>
      </c>
      <c r="BJ279" s="17" t="s">
        <v>81</v>
      </c>
      <c r="BK279" s="255">
        <f>ROUND(I279*H279,2)</f>
        <v>0</v>
      </c>
      <c r="BL279" s="17" t="s">
        <v>549</v>
      </c>
      <c r="BM279" s="254" t="s">
        <v>1982</v>
      </c>
    </row>
    <row r="280" s="2" customFormat="1" ht="16.5" customHeight="1">
      <c r="A280" s="38"/>
      <c r="B280" s="39"/>
      <c r="C280" s="243" t="s">
        <v>883</v>
      </c>
      <c r="D280" s="243" t="s">
        <v>161</v>
      </c>
      <c r="E280" s="244" t="s">
        <v>1983</v>
      </c>
      <c r="F280" s="245" t="s">
        <v>1984</v>
      </c>
      <c r="G280" s="246" t="s">
        <v>237</v>
      </c>
      <c r="H280" s="247">
        <v>1</v>
      </c>
      <c r="I280" s="248"/>
      <c r="J280" s="249">
        <f>ROUND(I280*H280,2)</f>
        <v>0</v>
      </c>
      <c r="K280" s="245" t="s">
        <v>260</v>
      </c>
      <c r="L280" s="44"/>
      <c r="M280" s="250" t="s">
        <v>1</v>
      </c>
      <c r="N280" s="251" t="s">
        <v>39</v>
      </c>
      <c r="O280" s="91"/>
      <c r="P280" s="252">
        <f>O280*H280</f>
        <v>0</v>
      </c>
      <c r="Q280" s="252">
        <v>0</v>
      </c>
      <c r="R280" s="252">
        <f>Q280*H280</f>
        <v>0</v>
      </c>
      <c r="S280" s="252">
        <v>0</v>
      </c>
      <c r="T280" s="25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4" t="s">
        <v>549</v>
      </c>
      <c r="AT280" s="254" t="s">
        <v>161</v>
      </c>
      <c r="AU280" s="254" t="s">
        <v>83</v>
      </c>
      <c r="AY280" s="17" t="s">
        <v>158</v>
      </c>
      <c r="BE280" s="255">
        <f>IF(N280="základní",J280,0)</f>
        <v>0</v>
      </c>
      <c r="BF280" s="255">
        <f>IF(N280="snížená",J280,0)</f>
        <v>0</v>
      </c>
      <c r="BG280" s="255">
        <f>IF(N280="zákl. přenesená",J280,0)</f>
        <v>0</v>
      </c>
      <c r="BH280" s="255">
        <f>IF(N280="sníž. přenesená",J280,0)</f>
        <v>0</v>
      </c>
      <c r="BI280" s="255">
        <f>IF(N280="nulová",J280,0)</f>
        <v>0</v>
      </c>
      <c r="BJ280" s="17" t="s">
        <v>81</v>
      </c>
      <c r="BK280" s="255">
        <f>ROUND(I280*H280,2)</f>
        <v>0</v>
      </c>
      <c r="BL280" s="17" t="s">
        <v>549</v>
      </c>
      <c r="BM280" s="254" t="s">
        <v>1985</v>
      </c>
    </row>
    <row r="281" s="2" customFormat="1" ht="21.75" customHeight="1">
      <c r="A281" s="38"/>
      <c r="B281" s="39"/>
      <c r="C281" s="243" t="s">
        <v>891</v>
      </c>
      <c r="D281" s="243" t="s">
        <v>161</v>
      </c>
      <c r="E281" s="244" t="s">
        <v>1986</v>
      </c>
      <c r="F281" s="245" t="s">
        <v>1987</v>
      </c>
      <c r="G281" s="246" t="s">
        <v>237</v>
      </c>
      <c r="H281" s="247">
        <v>1</v>
      </c>
      <c r="I281" s="248"/>
      <c r="J281" s="249">
        <f>ROUND(I281*H281,2)</f>
        <v>0</v>
      </c>
      <c r="K281" s="245" t="s">
        <v>260</v>
      </c>
      <c r="L281" s="44"/>
      <c r="M281" s="250" t="s">
        <v>1</v>
      </c>
      <c r="N281" s="251" t="s">
        <v>39</v>
      </c>
      <c r="O281" s="91"/>
      <c r="P281" s="252">
        <f>O281*H281</f>
        <v>0</v>
      </c>
      <c r="Q281" s="252">
        <v>0</v>
      </c>
      <c r="R281" s="252">
        <f>Q281*H281</f>
        <v>0</v>
      </c>
      <c r="S281" s="252">
        <v>0</v>
      </c>
      <c r="T281" s="25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4" t="s">
        <v>549</v>
      </c>
      <c r="AT281" s="254" t="s">
        <v>161</v>
      </c>
      <c r="AU281" s="254" t="s">
        <v>83</v>
      </c>
      <c r="AY281" s="17" t="s">
        <v>158</v>
      </c>
      <c r="BE281" s="255">
        <f>IF(N281="základní",J281,0)</f>
        <v>0</v>
      </c>
      <c r="BF281" s="255">
        <f>IF(N281="snížená",J281,0)</f>
        <v>0</v>
      </c>
      <c r="BG281" s="255">
        <f>IF(N281="zákl. přenesená",J281,0)</f>
        <v>0</v>
      </c>
      <c r="BH281" s="255">
        <f>IF(N281="sníž. přenesená",J281,0)</f>
        <v>0</v>
      </c>
      <c r="BI281" s="255">
        <f>IF(N281="nulová",J281,0)</f>
        <v>0</v>
      </c>
      <c r="BJ281" s="17" t="s">
        <v>81</v>
      </c>
      <c r="BK281" s="255">
        <f>ROUND(I281*H281,2)</f>
        <v>0</v>
      </c>
      <c r="BL281" s="17" t="s">
        <v>549</v>
      </c>
      <c r="BM281" s="254" t="s">
        <v>1988</v>
      </c>
    </row>
    <row r="282" s="2" customFormat="1" ht="21.75" customHeight="1">
      <c r="A282" s="38"/>
      <c r="B282" s="39"/>
      <c r="C282" s="243" t="s">
        <v>1989</v>
      </c>
      <c r="D282" s="243" t="s">
        <v>161</v>
      </c>
      <c r="E282" s="244" t="s">
        <v>1990</v>
      </c>
      <c r="F282" s="245" t="s">
        <v>1991</v>
      </c>
      <c r="G282" s="246" t="s">
        <v>237</v>
      </c>
      <c r="H282" s="247">
        <v>1</v>
      </c>
      <c r="I282" s="248"/>
      <c r="J282" s="249">
        <f>ROUND(I282*H282,2)</f>
        <v>0</v>
      </c>
      <c r="K282" s="245" t="s">
        <v>260</v>
      </c>
      <c r="L282" s="44"/>
      <c r="M282" s="250" t="s">
        <v>1</v>
      </c>
      <c r="N282" s="251" t="s">
        <v>39</v>
      </c>
      <c r="O282" s="91"/>
      <c r="P282" s="252">
        <f>O282*H282</f>
        <v>0</v>
      </c>
      <c r="Q282" s="252">
        <v>0</v>
      </c>
      <c r="R282" s="252">
        <f>Q282*H282</f>
        <v>0</v>
      </c>
      <c r="S282" s="252">
        <v>0</v>
      </c>
      <c r="T282" s="25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4" t="s">
        <v>549</v>
      </c>
      <c r="AT282" s="254" t="s">
        <v>161</v>
      </c>
      <c r="AU282" s="254" t="s">
        <v>83</v>
      </c>
      <c r="AY282" s="17" t="s">
        <v>158</v>
      </c>
      <c r="BE282" s="255">
        <f>IF(N282="základní",J282,0)</f>
        <v>0</v>
      </c>
      <c r="BF282" s="255">
        <f>IF(N282="snížená",J282,0)</f>
        <v>0</v>
      </c>
      <c r="BG282" s="255">
        <f>IF(N282="zákl. přenesená",J282,0)</f>
        <v>0</v>
      </c>
      <c r="BH282" s="255">
        <f>IF(N282="sníž. přenesená",J282,0)</f>
        <v>0</v>
      </c>
      <c r="BI282" s="255">
        <f>IF(N282="nulová",J282,0)</f>
        <v>0</v>
      </c>
      <c r="BJ282" s="17" t="s">
        <v>81</v>
      </c>
      <c r="BK282" s="255">
        <f>ROUND(I282*H282,2)</f>
        <v>0</v>
      </c>
      <c r="BL282" s="17" t="s">
        <v>549</v>
      </c>
      <c r="BM282" s="254" t="s">
        <v>1992</v>
      </c>
    </row>
    <row r="283" s="2" customFormat="1" ht="16.5" customHeight="1">
      <c r="A283" s="38"/>
      <c r="B283" s="39"/>
      <c r="C283" s="243" t="s">
        <v>1993</v>
      </c>
      <c r="D283" s="243" t="s">
        <v>161</v>
      </c>
      <c r="E283" s="244" t="s">
        <v>1994</v>
      </c>
      <c r="F283" s="245" t="s">
        <v>1995</v>
      </c>
      <c r="G283" s="246" t="s">
        <v>237</v>
      </c>
      <c r="H283" s="247">
        <v>1</v>
      </c>
      <c r="I283" s="248"/>
      <c r="J283" s="249">
        <f>ROUND(I283*H283,2)</f>
        <v>0</v>
      </c>
      <c r="K283" s="245" t="s">
        <v>260</v>
      </c>
      <c r="L283" s="44"/>
      <c r="M283" s="250" t="s">
        <v>1</v>
      </c>
      <c r="N283" s="251" t="s">
        <v>39</v>
      </c>
      <c r="O283" s="91"/>
      <c r="P283" s="252">
        <f>O283*H283</f>
        <v>0</v>
      </c>
      <c r="Q283" s="252">
        <v>0</v>
      </c>
      <c r="R283" s="252">
        <f>Q283*H283</f>
        <v>0</v>
      </c>
      <c r="S283" s="252">
        <v>0</v>
      </c>
      <c r="T283" s="25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54" t="s">
        <v>549</v>
      </c>
      <c r="AT283" s="254" t="s">
        <v>161</v>
      </c>
      <c r="AU283" s="254" t="s">
        <v>83</v>
      </c>
      <c r="AY283" s="17" t="s">
        <v>158</v>
      </c>
      <c r="BE283" s="255">
        <f>IF(N283="základní",J283,0)</f>
        <v>0</v>
      </c>
      <c r="BF283" s="255">
        <f>IF(N283="snížená",J283,0)</f>
        <v>0</v>
      </c>
      <c r="BG283" s="255">
        <f>IF(N283="zákl. přenesená",J283,0)</f>
        <v>0</v>
      </c>
      <c r="BH283" s="255">
        <f>IF(N283="sníž. přenesená",J283,0)</f>
        <v>0</v>
      </c>
      <c r="BI283" s="255">
        <f>IF(N283="nulová",J283,0)</f>
        <v>0</v>
      </c>
      <c r="BJ283" s="17" t="s">
        <v>81</v>
      </c>
      <c r="BK283" s="255">
        <f>ROUND(I283*H283,2)</f>
        <v>0</v>
      </c>
      <c r="BL283" s="17" t="s">
        <v>549</v>
      </c>
      <c r="BM283" s="254" t="s">
        <v>1996</v>
      </c>
    </row>
    <row r="284" s="2" customFormat="1" ht="21.75" customHeight="1">
      <c r="A284" s="38"/>
      <c r="B284" s="39"/>
      <c r="C284" s="243" t="s">
        <v>1997</v>
      </c>
      <c r="D284" s="243" t="s">
        <v>161</v>
      </c>
      <c r="E284" s="244" t="s">
        <v>1526</v>
      </c>
      <c r="F284" s="245" t="s">
        <v>1527</v>
      </c>
      <c r="G284" s="246" t="s">
        <v>237</v>
      </c>
      <c r="H284" s="247">
        <v>1</v>
      </c>
      <c r="I284" s="248"/>
      <c r="J284" s="249">
        <f>ROUND(I284*H284,2)</f>
        <v>0</v>
      </c>
      <c r="K284" s="245" t="s">
        <v>260</v>
      </c>
      <c r="L284" s="44"/>
      <c r="M284" s="250" t="s">
        <v>1</v>
      </c>
      <c r="N284" s="251" t="s">
        <v>39</v>
      </c>
      <c r="O284" s="91"/>
      <c r="P284" s="252">
        <f>O284*H284</f>
        <v>0</v>
      </c>
      <c r="Q284" s="252">
        <v>0</v>
      </c>
      <c r="R284" s="252">
        <f>Q284*H284</f>
        <v>0</v>
      </c>
      <c r="S284" s="252">
        <v>0</v>
      </c>
      <c r="T284" s="25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4" t="s">
        <v>549</v>
      </c>
      <c r="AT284" s="254" t="s">
        <v>161</v>
      </c>
      <c r="AU284" s="254" t="s">
        <v>83</v>
      </c>
      <c r="AY284" s="17" t="s">
        <v>158</v>
      </c>
      <c r="BE284" s="255">
        <f>IF(N284="základní",J284,0)</f>
        <v>0</v>
      </c>
      <c r="BF284" s="255">
        <f>IF(N284="snížená",J284,0)</f>
        <v>0</v>
      </c>
      <c r="BG284" s="255">
        <f>IF(N284="zákl. přenesená",J284,0)</f>
        <v>0</v>
      </c>
      <c r="BH284" s="255">
        <f>IF(N284="sníž. přenesená",J284,0)</f>
        <v>0</v>
      </c>
      <c r="BI284" s="255">
        <f>IF(N284="nulová",J284,0)</f>
        <v>0</v>
      </c>
      <c r="BJ284" s="17" t="s">
        <v>81</v>
      </c>
      <c r="BK284" s="255">
        <f>ROUND(I284*H284,2)</f>
        <v>0</v>
      </c>
      <c r="BL284" s="17" t="s">
        <v>549</v>
      </c>
      <c r="BM284" s="254" t="s">
        <v>1998</v>
      </c>
    </row>
    <row r="285" s="2" customFormat="1" ht="16.5" customHeight="1">
      <c r="A285" s="38"/>
      <c r="B285" s="39"/>
      <c r="C285" s="243" t="s">
        <v>1999</v>
      </c>
      <c r="D285" s="243" t="s">
        <v>161</v>
      </c>
      <c r="E285" s="244" t="s">
        <v>1462</v>
      </c>
      <c r="F285" s="245" t="s">
        <v>2000</v>
      </c>
      <c r="G285" s="246" t="s">
        <v>254</v>
      </c>
      <c r="H285" s="247">
        <v>1</v>
      </c>
      <c r="I285" s="248"/>
      <c r="J285" s="249">
        <f>ROUND(I285*H285,2)</f>
        <v>0</v>
      </c>
      <c r="K285" s="245" t="s">
        <v>1</v>
      </c>
      <c r="L285" s="44"/>
      <c r="M285" s="250" t="s">
        <v>1</v>
      </c>
      <c r="N285" s="251" t="s">
        <v>39</v>
      </c>
      <c r="O285" s="91"/>
      <c r="P285" s="252">
        <f>O285*H285</f>
        <v>0</v>
      </c>
      <c r="Q285" s="252">
        <v>0</v>
      </c>
      <c r="R285" s="252">
        <f>Q285*H285</f>
        <v>0</v>
      </c>
      <c r="S285" s="252">
        <v>0</v>
      </c>
      <c r="T285" s="25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54" t="s">
        <v>549</v>
      </c>
      <c r="AT285" s="254" t="s">
        <v>161</v>
      </c>
      <c r="AU285" s="254" t="s">
        <v>83</v>
      </c>
      <c r="AY285" s="17" t="s">
        <v>158</v>
      </c>
      <c r="BE285" s="255">
        <f>IF(N285="základní",J285,0)</f>
        <v>0</v>
      </c>
      <c r="BF285" s="255">
        <f>IF(N285="snížená",J285,0)</f>
        <v>0</v>
      </c>
      <c r="BG285" s="255">
        <f>IF(N285="zákl. přenesená",J285,0)</f>
        <v>0</v>
      </c>
      <c r="BH285" s="255">
        <f>IF(N285="sníž. přenesená",J285,0)</f>
        <v>0</v>
      </c>
      <c r="BI285" s="255">
        <f>IF(N285="nulová",J285,0)</f>
        <v>0</v>
      </c>
      <c r="BJ285" s="17" t="s">
        <v>81</v>
      </c>
      <c r="BK285" s="255">
        <f>ROUND(I285*H285,2)</f>
        <v>0</v>
      </c>
      <c r="BL285" s="17" t="s">
        <v>549</v>
      </c>
      <c r="BM285" s="254" t="s">
        <v>2001</v>
      </c>
    </row>
    <row r="286" s="2" customFormat="1" ht="16.5" customHeight="1">
      <c r="A286" s="38"/>
      <c r="B286" s="39"/>
      <c r="C286" s="294" t="s">
        <v>2002</v>
      </c>
      <c r="D286" s="294" t="s">
        <v>384</v>
      </c>
      <c r="E286" s="295" t="s">
        <v>2003</v>
      </c>
      <c r="F286" s="296" t="s">
        <v>2004</v>
      </c>
      <c r="G286" s="297" t="s">
        <v>254</v>
      </c>
      <c r="H286" s="298">
        <v>1</v>
      </c>
      <c r="I286" s="299"/>
      <c r="J286" s="300">
        <f>ROUND(I286*H286,2)</f>
        <v>0</v>
      </c>
      <c r="K286" s="296" t="s">
        <v>1</v>
      </c>
      <c r="L286" s="301"/>
      <c r="M286" s="302" t="s">
        <v>1</v>
      </c>
      <c r="N286" s="303" t="s">
        <v>39</v>
      </c>
      <c r="O286" s="91"/>
      <c r="P286" s="252">
        <f>O286*H286</f>
        <v>0</v>
      </c>
      <c r="Q286" s="252">
        <v>0</v>
      </c>
      <c r="R286" s="252">
        <f>Q286*H286</f>
        <v>0</v>
      </c>
      <c r="S286" s="252">
        <v>0</v>
      </c>
      <c r="T286" s="25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4" t="s">
        <v>1485</v>
      </c>
      <c r="AT286" s="254" t="s">
        <v>384</v>
      </c>
      <c r="AU286" s="254" t="s">
        <v>83</v>
      </c>
      <c r="AY286" s="17" t="s">
        <v>158</v>
      </c>
      <c r="BE286" s="255">
        <f>IF(N286="základní",J286,0)</f>
        <v>0</v>
      </c>
      <c r="BF286" s="255">
        <f>IF(N286="snížená",J286,0)</f>
        <v>0</v>
      </c>
      <c r="BG286" s="255">
        <f>IF(N286="zákl. přenesená",J286,0)</f>
        <v>0</v>
      </c>
      <c r="BH286" s="255">
        <f>IF(N286="sníž. přenesená",J286,0)</f>
        <v>0</v>
      </c>
      <c r="BI286" s="255">
        <f>IF(N286="nulová",J286,0)</f>
        <v>0</v>
      </c>
      <c r="BJ286" s="17" t="s">
        <v>81</v>
      </c>
      <c r="BK286" s="255">
        <f>ROUND(I286*H286,2)</f>
        <v>0</v>
      </c>
      <c r="BL286" s="17" t="s">
        <v>549</v>
      </c>
      <c r="BM286" s="254" t="s">
        <v>2005</v>
      </c>
    </row>
    <row r="287" s="12" customFormat="1" ht="22.8" customHeight="1">
      <c r="A287" s="12"/>
      <c r="B287" s="227"/>
      <c r="C287" s="228"/>
      <c r="D287" s="229" t="s">
        <v>73</v>
      </c>
      <c r="E287" s="241" t="s">
        <v>1409</v>
      </c>
      <c r="F287" s="241" t="s">
        <v>1410</v>
      </c>
      <c r="G287" s="228"/>
      <c r="H287" s="228"/>
      <c r="I287" s="231"/>
      <c r="J287" s="242">
        <f>BK287</f>
        <v>0</v>
      </c>
      <c r="K287" s="228"/>
      <c r="L287" s="233"/>
      <c r="M287" s="234"/>
      <c r="N287" s="235"/>
      <c r="O287" s="235"/>
      <c r="P287" s="236">
        <f>SUM(P288:P314)</f>
        <v>0</v>
      </c>
      <c r="Q287" s="235"/>
      <c r="R287" s="236">
        <f>SUM(R288:R314)</f>
        <v>3.1314855999999995</v>
      </c>
      <c r="S287" s="235"/>
      <c r="T287" s="237">
        <f>SUM(T288:T314)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38" t="s">
        <v>177</v>
      </c>
      <c r="AT287" s="239" t="s">
        <v>73</v>
      </c>
      <c r="AU287" s="239" t="s">
        <v>81</v>
      </c>
      <c r="AY287" s="238" t="s">
        <v>158</v>
      </c>
      <c r="BK287" s="240">
        <f>SUM(BK288:BK314)</f>
        <v>0</v>
      </c>
    </row>
    <row r="288" s="2" customFormat="1" ht="21.75" customHeight="1">
      <c r="A288" s="38"/>
      <c r="B288" s="39"/>
      <c r="C288" s="243" t="s">
        <v>2006</v>
      </c>
      <c r="D288" s="243" t="s">
        <v>161</v>
      </c>
      <c r="E288" s="244" t="s">
        <v>2007</v>
      </c>
      <c r="F288" s="245" t="s">
        <v>2008</v>
      </c>
      <c r="G288" s="246" t="s">
        <v>1517</v>
      </c>
      <c r="H288" s="247">
        <v>0.312</v>
      </c>
      <c r="I288" s="248"/>
      <c r="J288" s="249">
        <f>ROUND(I288*H288,2)</f>
        <v>0</v>
      </c>
      <c r="K288" s="245" t="s">
        <v>260</v>
      </c>
      <c r="L288" s="44"/>
      <c r="M288" s="250" t="s">
        <v>1</v>
      </c>
      <c r="N288" s="251" t="s">
        <v>39</v>
      </c>
      <c r="O288" s="91"/>
      <c r="P288" s="252">
        <f>O288*H288</f>
        <v>0</v>
      </c>
      <c r="Q288" s="252">
        <v>0.0088000000000000005</v>
      </c>
      <c r="R288" s="252">
        <f>Q288*H288</f>
        <v>0.0027456</v>
      </c>
      <c r="S288" s="252">
        <v>0</v>
      </c>
      <c r="T288" s="25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4" t="s">
        <v>549</v>
      </c>
      <c r="AT288" s="254" t="s">
        <v>161</v>
      </c>
      <c r="AU288" s="254" t="s">
        <v>83</v>
      </c>
      <c r="AY288" s="17" t="s">
        <v>158</v>
      </c>
      <c r="BE288" s="255">
        <f>IF(N288="základní",J288,0)</f>
        <v>0</v>
      </c>
      <c r="BF288" s="255">
        <f>IF(N288="snížená",J288,0)</f>
        <v>0</v>
      </c>
      <c r="BG288" s="255">
        <f>IF(N288="zákl. přenesená",J288,0)</f>
        <v>0</v>
      </c>
      <c r="BH288" s="255">
        <f>IF(N288="sníž. přenesená",J288,0)</f>
        <v>0</v>
      </c>
      <c r="BI288" s="255">
        <f>IF(N288="nulová",J288,0)</f>
        <v>0</v>
      </c>
      <c r="BJ288" s="17" t="s">
        <v>81</v>
      </c>
      <c r="BK288" s="255">
        <f>ROUND(I288*H288,2)</f>
        <v>0</v>
      </c>
      <c r="BL288" s="17" t="s">
        <v>549</v>
      </c>
      <c r="BM288" s="254" t="s">
        <v>2009</v>
      </c>
    </row>
    <row r="289" s="2" customFormat="1" ht="16.5" customHeight="1">
      <c r="A289" s="38"/>
      <c r="B289" s="39"/>
      <c r="C289" s="243" t="s">
        <v>2010</v>
      </c>
      <c r="D289" s="243" t="s">
        <v>161</v>
      </c>
      <c r="E289" s="244" t="s">
        <v>2011</v>
      </c>
      <c r="F289" s="245" t="s">
        <v>2012</v>
      </c>
      <c r="G289" s="246" t="s">
        <v>259</v>
      </c>
      <c r="H289" s="247">
        <v>1</v>
      </c>
      <c r="I289" s="248"/>
      <c r="J289" s="249">
        <f>ROUND(I289*H289,2)</f>
        <v>0</v>
      </c>
      <c r="K289" s="245" t="s">
        <v>260</v>
      </c>
      <c r="L289" s="44"/>
      <c r="M289" s="250" t="s">
        <v>1</v>
      </c>
      <c r="N289" s="251" t="s">
        <v>39</v>
      </c>
      <c r="O289" s="91"/>
      <c r="P289" s="252">
        <f>O289*H289</f>
        <v>0</v>
      </c>
      <c r="Q289" s="252">
        <v>0</v>
      </c>
      <c r="R289" s="252">
        <f>Q289*H289</f>
        <v>0</v>
      </c>
      <c r="S289" s="252">
        <v>0</v>
      </c>
      <c r="T289" s="25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54" t="s">
        <v>549</v>
      </c>
      <c r="AT289" s="254" t="s">
        <v>161</v>
      </c>
      <c r="AU289" s="254" t="s">
        <v>83</v>
      </c>
      <c r="AY289" s="17" t="s">
        <v>158</v>
      </c>
      <c r="BE289" s="255">
        <f>IF(N289="základní",J289,0)</f>
        <v>0</v>
      </c>
      <c r="BF289" s="255">
        <f>IF(N289="snížená",J289,0)</f>
        <v>0</v>
      </c>
      <c r="BG289" s="255">
        <f>IF(N289="zákl. přenesená",J289,0)</f>
        <v>0</v>
      </c>
      <c r="BH289" s="255">
        <f>IF(N289="sníž. přenesená",J289,0)</f>
        <v>0</v>
      </c>
      <c r="BI289" s="255">
        <f>IF(N289="nulová",J289,0)</f>
        <v>0</v>
      </c>
      <c r="BJ289" s="17" t="s">
        <v>81</v>
      </c>
      <c r="BK289" s="255">
        <f>ROUND(I289*H289,2)</f>
        <v>0</v>
      </c>
      <c r="BL289" s="17" t="s">
        <v>549</v>
      </c>
      <c r="BM289" s="254" t="s">
        <v>2013</v>
      </c>
    </row>
    <row r="290" s="2" customFormat="1" ht="21.75" customHeight="1">
      <c r="A290" s="38"/>
      <c r="B290" s="39"/>
      <c r="C290" s="243" t="s">
        <v>2014</v>
      </c>
      <c r="D290" s="243" t="s">
        <v>161</v>
      </c>
      <c r="E290" s="244" t="s">
        <v>2015</v>
      </c>
      <c r="F290" s="245" t="s">
        <v>2016</v>
      </c>
      <c r="G290" s="246" t="s">
        <v>259</v>
      </c>
      <c r="H290" s="247">
        <v>85</v>
      </c>
      <c r="I290" s="248"/>
      <c r="J290" s="249">
        <f>ROUND(I290*H290,2)</f>
        <v>0</v>
      </c>
      <c r="K290" s="245" t="s">
        <v>260</v>
      </c>
      <c r="L290" s="44"/>
      <c r="M290" s="250" t="s">
        <v>1</v>
      </c>
      <c r="N290" s="251" t="s">
        <v>39</v>
      </c>
      <c r="O290" s="91"/>
      <c r="P290" s="252">
        <f>O290*H290</f>
        <v>0</v>
      </c>
      <c r="Q290" s="252">
        <v>0</v>
      </c>
      <c r="R290" s="252">
        <f>Q290*H290</f>
        <v>0</v>
      </c>
      <c r="S290" s="252">
        <v>0</v>
      </c>
      <c r="T290" s="25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54" t="s">
        <v>549</v>
      </c>
      <c r="AT290" s="254" t="s">
        <v>161</v>
      </c>
      <c r="AU290" s="254" t="s">
        <v>83</v>
      </c>
      <c r="AY290" s="17" t="s">
        <v>158</v>
      </c>
      <c r="BE290" s="255">
        <f>IF(N290="základní",J290,0)</f>
        <v>0</v>
      </c>
      <c r="BF290" s="255">
        <f>IF(N290="snížená",J290,0)</f>
        <v>0</v>
      </c>
      <c r="BG290" s="255">
        <f>IF(N290="zákl. přenesená",J290,0)</f>
        <v>0</v>
      </c>
      <c r="BH290" s="255">
        <f>IF(N290="sníž. přenesená",J290,0)</f>
        <v>0</v>
      </c>
      <c r="BI290" s="255">
        <f>IF(N290="nulová",J290,0)</f>
        <v>0</v>
      </c>
      <c r="BJ290" s="17" t="s">
        <v>81</v>
      </c>
      <c r="BK290" s="255">
        <f>ROUND(I290*H290,2)</f>
        <v>0</v>
      </c>
      <c r="BL290" s="17" t="s">
        <v>549</v>
      </c>
      <c r="BM290" s="254" t="s">
        <v>2017</v>
      </c>
    </row>
    <row r="291" s="2" customFormat="1" ht="21.75" customHeight="1">
      <c r="A291" s="38"/>
      <c r="B291" s="39"/>
      <c r="C291" s="243" t="s">
        <v>2018</v>
      </c>
      <c r="D291" s="243" t="s">
        <v>161</v>
      </c>
      <c r="E291" s="244" t="s">
        <v>2019</v>
      </c>
      <c r="F291" s="245" t="s">
        <v>2020</v>
      </c>
      <c r="G291" s="246" t="s">
        <v>259</v>
      </c>
      <c r="H291" s="247">
        <v>85</v>
      </c>
      <c r="I291" s="248"/>
      <c r="J291" s="249">
        <f>ROUND(I291*H291,2)</f>
        <v>0</v>
      </c>
      <c r="K291" s="245" t="s">
        <v>260</v>
      </c>
      <c r="L291" s="44"/>
      <c r="M291" s="250" t="s">
        <v>1</v>
      </c>
      <c r="N291" s="251" t="s">
        <v>39</v>
      </c>
      <c r="O291" s="91"/>
      <c r="P291" s="252">
        <f>O291*H291</f>
        <v>0</v>
      </c>
      <c r="Q291" s="252">
        <v>0</v>
      </c>
      <c r="R291" s="252">
        <f>Q291*H291</f>
        <v>0</v>
      </c>
      <c r="S291" s="252">
        <v>0</v>
      </c>
      <c r="T291" s="25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4" t="s">
        <v>549</v>
      </c>
      <c r="AT291" s="254" t="s">
        <v>161</v>
      </c>
      <c r="AU291" s="254" t="s">
        <v>83</v>
      </c>
      <c r="AY291" s="17" t="s">
        <v>158</v>
      </c>
      <c r="BE291" s="255">
        <f>IF(N291="základní",J291,0)</f>
        <v>0</v>
      </c>
      <c r="BF291" s="255">
        <f>IF(N291="snížená",J291,0)</f>
        <v>0</v>
      </c>
      <c r="BG291" s="255">
        <f>IF(N291="zákl. přenesená",J291,0)</f>
        <v>0</v>
      </c>
      <c r="BH291" s="255">
        <f>IF(N291="sníž. přenesená",J291,0)</f>
        <v>0</v>
      </c>
      <c r="BI291" s="255">
        <f>IF(N291="nulová",J291,0)</f>
        <v>0</v>
      </c>
      <c r="BJ291" s="17" t="s">
        <v>81</v>
      </c>
      <c r="BK291" s="255">
        <f>ROUND(I291*H291,2)</f>
        <v>0</v>
      </c>
      <c r="BL291" s="17" t="s">
        <v>549</v>
      </c>
      <c r="BM291" s="254" t="s">
        <v>2021</v>
      </c>
    </row>
    <row r="292" s="2" customFormat="1" ht="21.75" customHeight="1">
      <c r="A292" s="38"/>
      <c r="B292" s="39"/>
      <c r="C292" s="243" t="s">
        <v>2022</v>
      </c>
      <c r="D292" s="243" t="s">
        <v>161</v>
      </c>
      <c r="E292" s="244" t="s">
        <v>2023</v>
      </c>
      <c r="F292" s="245" t="s">
        <v>2024</v>
      </c>
      <c r="G292" s="246" t="s">
        <v>259</v>
      </c>
      <c r="H292" s="247">
        <v>15</v>
      </c>
      <c r="I292" s="248"/>
      <c r="J292" s="249">
        <f>ROUND(I292*H292,2)</f>
        <v>0</v>
      </c>
      <c r="K292" s="245" t="s">
        <v>260</v>
      </c>
      <c r="L292" s="44"/>
      <c r="M292" s="250" t="s">
        <v>1</v>
      </c>
      <c r="N292" s="251" t="s">
        <v>39</v>
      </c>
      <c r="O292" s="91"/>
      <c r="P292" s="252">
        <f>O292*H292</f>
        <v>0</v>
      </c>
      <c r="Q292" s="252">
        <v>0</v>
      </c>
      <c r="R292" s="252">
        <f>Q292*H292</f>
        <v>0</v>
      </c>
      <c r="S292" s="252">
        <v>0</v>
      </c>
      <c r="T292" s="253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54" t="s">
        <v>549</v>
      </c>
      <c r="AT292" s="254" t="s">
        <v>161</v>
      </c>
      <c r="AU292" s="254" t="s">
        <v>83</v>
      </c>
      <c r="AY292" s="17" t="s">
        <v>158</v>
      </c>
      <c r="BE292" s="255">
        <f>IF(N292="základní",J292,0)</f>
        <v>0</v>
      </c>
      <c r="BF292" s="255">
        <f>IF(N292="snížená",J292,0)</f>
        <v>0</v>
      </c>
      <c r="BG292" s="255">
        <f>IF(N292="zákl. přenesená",J292,0)</f>
        <v>0</v>
      </c>
      <c r="BH292" s="255">
        <f>IF(N292="sníž. přenesená",J292,0)</f>
        <v>0</v>
      </c>
      <c r="BI292" s="255">
        <f>IF(N292="nulová",J292,0)</f>
        <v>0</v>
      </c>
      <c r="BJ292" s="17" t="s">
        <v>81</v>
      </c>
      <c r="BK292" s="255">
        <f>ROUND(I292*H292,2)</f>
        <v>0</v>
      </c>
      <c r="BL292" s="17" t="s">
        <v>549</v>
      </c>
      <c r="BM292" s="254" t="s">
        <v>2025</v>
      </c>
    </row>
    <row r="293" s="2" customFormat="1" ht="21.75" customHeight="1">
      <c r="A293" s="38"/>
      <c r="B293" s="39"/>
      <c r="C293" s="243" t="s">
        <v>2026</v>
      </c>
      <c r="D293" s="243" t="s">
        <v>161</v>
      </c>
      <c r="E293" s="244" t="s">
        <v>2027</v>
      </c>
      <c r="F293" s="245" t="s">
        <v>2028</v>
      </c>
      <c r="G293" s="246" t="s">
        <v>259</v>
      </c>
      <c r="H293" s="247">
        <v>32</v>
      </c>
      <c r="I293" s="248"/>
      <c r="J293" s="249">
        <f>ROUND(I293*H293,2)</f>
        <v>0</v>
      </c>
      <c r="K293" s="245" t="s">
        <v>260</v>
      </c>
      <c r="L293" s="44"/>
      <c r="M293" s="250" t="s">
        <v>1</v>
      </c>
      <c r="N293" s="251" t="s">
        <v>39</v>
      </c>
      <c r="O293" s="91"/>
      <c r="P293" s="252">
        <f>O293*H293</f>
        <v>0</v>
      </c>
      <c r="Q293" s="252">
        <v>0</v>
      </c>
      <c r="R293" s="252">
        <f>Q293*H293</f>
        <v>0</v>
      </c>
      <c r="S293" s="252">
        <v>0</v>
      </c>
      <c r="T293" s="25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54" t="s">
        <v>549</v>
      </c>
      <c r="AT293" s="254" t="s">
        <v>161</v>
      </c>
      <c r="AU293" s="254" t="s">
        <v>83</v>
      </c>
      <c r="AY293" s="17" t="s">
        <v>158</v>
      </c>
      <c r="BE293" s="255">
        <f>IF(N293="základní",J293,0)</f>
        <v>0</v>
      </c>
      <c r="BF293" s="255">
        <f>IF(N293="snížená",J293,0)</f>
        <v>0</v>
      </c>
      <c r="BG293" s="255">
        <f>IF(N293="zákl. přenesená",J293,0)</f>
        <v>0</v>
      </c>
      <c r="BH293" s="255">
        <f>IF(N293="sníž. přenesená",J293,0)</f>
        <v>0</v>
      </c>
      <c r="BI293" s="255">
        <f>IF(N293="nulová",J293,0)</f>
        <v>0</v>
      </c>
      <c r="BJ293" s="17" t="s">
        <v>81</v>
      </c>
      <c r="BK293" s="255">
        <f>ROUND(I293*H293,2)</f>
        <v>0</v>
      </c>
      <c r="BL293" s="17" t="s">
        <v>549</v>
      </c>
      <c r="BM293" s="254" t="s">
        <v>2029</v>
      </c>
    </row>
    <row r="294" s="2" customFormat="1" ht="21.75" customHeight="1">
      <c r="A294" s="38"/>
      <c r="B294" s="39"/>
      <c r="C294" s="243" t="s">
        <v>2030</v>
      </c>
      <c r="D294" s="243" t="s">
        <v>161</v>
      </c>
      <c r="E294" s="244" t="s">
        <v>2031</v>
      </c>
      <c r="F294" s="245" t="s">
        <v>2032</v>
      </c>
      <c r="G294" s="246" t="s">
        <v>259</v>
      </c>
      <c r="H294" s="247">
        <v>15</v>
      </c>
      <c r="I294" s="248"/>
      <c r="J294" s="249">
        <f>ROUND(I294*H294,2)</f>
        <v>0</v>
      </c>
      <c r="K294" s="245" t="s">
        <v>260</v>
      </c>
      <c r="L294" s="44"/>
      <c r="M294" s="250" t="s">
        <v>1</v>
      </c>
      <c r="N294" s="251" t="s">
        <v>39</v>
      </c>
      <c r="O294" s="91"/>
      <c r="P294" s="252">
        <f>O294*H294</f>
        <v>0</v>
      </c>
      <c r="Q294" s="252">
        <v>0</v>
      </c>
      <c r="R294" s="252">
        <f>Q294*H294</f>
        <v>0</v>
      </c>
      <c r="S294" s="252">
        <v>0</v>
      </c>
      <c r="T294" s="25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4" t="s">
        <v>549</v>
      </c>
      <c r="AT294" s="254" t="s">
        <v>161</v>
      </c>
      <c r="AU294" s="254" t="s">
        <v>83</v>
      </c>
      <c r="AY294" s="17" t="s">
        <v>158</v>
      </c>
      <c r="BE294" s="255">
        <f>IF(N294="základní",J294,0)</f>
        <v>0</v>
      </c>
      <c r="BF294" s="255">
        <f>IF(N294="snížená",J294,0)</f>
        <v>0</v>
      </c>
      <c r="BG294" s="255">
        <f>IF(N294="zákl. přenesená",J294,0)</f>
        <v>0</v>
      </c>
      <c r="BH294" s="255">
        <f>IF(N294="sníž. přenesená",J294,0)</f>
        <v>0</v>
      </c>
      <c r="BI294" s="255">
        <f>IF(N294="nulová",J294,0)</f>
        <v>0</v>
      </c>
      <c r="BJ294" s="17" t="s">
        <v>81</v>
      </c>
      <c r="BK294" s="255">
        <f>ROUND(I294*H294,2)</f>
        <v>0</v>
      </c>
      <c r="BL294" s="17" t="s">
        <v>549</v>
      </c>
      <c r="BM294" s="254" t="s">
        <v>2033</v>
      </c>
    </row>
    <row r="295" s="2" customFormat="1" ht="21.75" customHeight="1">
      <c r="A295" s="38"/>
      <c r="B295" s="39"/>
      <c r="C295" s="243" t="s">
        <v>2034</v>
      </c>
      <c r="D295" s="243" t="s">
        <v>161</v>
      </c>
      <c r="E295" s="244" t="s">
        <v>2035</v>
      </c>
      <c r="F295" s="245" t="s">
        <v>2036</v>
      </c>
      <c r="G295" s="246" t="s">
        <v>280</v>
      </c>
      <c r="H295" s="247">
        <v>45</v>
      </c>
      <c r="I295" s="248"/>
      <c r="J295" s="249">
        <f>ROUND(I295*H295,2)</f>
        <v>0</v>
      </c>
      <c r="K295" s="245" t="s">
        <v>260</v>
      </c>
      <c r="L295" s="44"/>
      <c r="M295" s="250" t="s">
        <v>1</v>
      </c>
      <c r="N295" s="251" t="s">
        <v>39</v>
      </c>
      <c r="O295" s="91"/>
      <c r="P295" s="252">
        <f>O295*H295</f>
        <v>0</v>
      </c>
      <c r="Q295" s="252">
        <v>3.0000000000000001E-05</v>
      </c>
      <c r="R295" s="252">
        <f>Q295*H295</f>
        <v>0.0013500000000000001</v>
      </c>
      <c r="S295" s="252">
        <v>0</v>
      </c>
      <c r="T295" s="25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4" t="s">
        <v>549</v>
      </c>
      <c r="AT295" s="254" t="s">
        <v>161</v>
      </c>
      <c r="AU295" s="254" t="s">
        <v>83</v>
      </c>
      <c r="AY295" s="17" t="s">
        <v>158</v>
      </c>
      <c r="BE295" s="255">
        <f>IF(N295="základní",J295,0)</f>
        <v>0</v>
      </c>
      <c r="BF295" s="255">
        <f>IF(N295="snížená",J295,0)</f>
        <v>0</v>
      </c>
      <c r="BG295" s="255">
        <f>IF(N295="zákl. přenesená",J295,0)</f>
        <v>0</v>
      </c>
      <c r="BH295" s="255">
        <f>IF(N295="sníž. přenesená",J295,0)</f>
        <v>0</v>
      </c>
      <c r="BI295" s="255">
        <f>IF(N295="nulová",J295,0)</f>
        <v>0</v>
      </c>
      <c r="BJ295" s="17" t="s">
        <v>81</v>
      </c>
      <c r="BK295" s="255">
        <f>ROUND(I295*H295,2)</f>
        <v>0</v>
      </c>
      <c r="BL295" s="17" t="s">
        <v>549</v>
      </c>
      <c r="BM295" s="254" t="s">
        <v>2037</v>
      </c>
    </row>
    <row r="296" s="2" customFormat="1" ht="21.75" customHeight="1">
      <c r="A296" s="38"/>
      <c r="B296" s="39"/>
      <c r="C296" s="243" t="s">
        <v>2038</v>
      </c>
      <c r="D296" s="243" t="s">
        <v>161</v>
      </c>
      <c r="E296" s="244" t="s">
        <v>2039</v>
      </c>
      <c r="F296" s="245" t="s">
        <v>2040</v>
      </c>
      <c r="G296" s="246" t="s">
        <v>280</v>
      </c>
      <c r="H296" s="247">
        <v>163</v>
      </c>
      <c r="I296" s="248"/>
      <c r="J296" s="249">
        <f>ROUND(I296*H296,2)</f>
        <v>0</v>
      </c>
      <c r="K296" s="245" t="s">
        <v>260</v>
      </c>
      <c r="L296" s="44"/>
      <c r="M296" s="250" t="s">
        <v>1</v>
      </c>
      <c r="N296" s="251" t="s">
        <v>39</v>
      </c>
      <c r="O296" s="91"/>
      <c r="P296" s="252">
        <f>O296*H296</f>
        <v>0</v>
      </c>
      <c r="Q296" s="252">
        <v>0</v>
      </c>
      <c r="R296" s="252">
        <f>Q296*H296</f>
        <v>0</v>
      </c>
      <c r="S296" s="252">
        <v>0</v>
      </c>
      <c r="T296" s="25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54" t="s">
        <v>549</v>
      </c>
      <c r="AT296" s="254" t="s">
        <v>161</v>
      </c>
      <c r="AU296" s="254" t="s">
        <v>83</v>
      </c>
      <c r="AY296" s="17" t="s">
        <v>158</v>
      </c>
      <c r="BE296" s="255">
        <f>IF(N296="základní",J296,0)</f>
        <v>0</v>
      </c>
      <c r="BF296" s="255">
        <f>IF(N296="snížená",J296,0)</f>
        <v>0</v>
      </c>
      <c r="BG296" s="255">
        <f>IF(N296="zákl. přenesená",J296,0)</f>
        <v>0</v>
      </c>
      <c r="BH296" s="255">
        <f>IF(N296="sníž. přenesená",J296,0)</f>
        <v>0</v>
      </c>
      <c r="BI296" s="255">
        <f>IF(N296="nulová",J296,0)</f>
        <v>0</v>
      </c>
      <c r="BJ296" s="17" t="s">
        <v>81</v>
      </c>
      <c r="BK296" s="255">
        <f>ROUND(I296*H296,2)</f>
        <v>0</v>
      </c>
      <c r="BL296" s="17" t="s">
        <v>549</v>
      </c>
      <c r="BM296" s="254" t="s">
        <v>2041</v>
      </c>
    </row>
    <row r="297" s="2" customFormat="1" ht="21.75" customHeight="1">
      <c r="A297" s="38"/>
      <c r="B297" s="39"/>
      <c r="C297" s="243" t="s">
        <v>2042</v>
      </c>
      <c r="D297" s="243" t="s">
        <v>161</v>
      </c>
      <c r="E297" s="244" t="s">
        <v>2043</v>
      </c>
      <c r="F297" s="245" t="s">
        <v>2044</v>
      </c>
      <c r="G297" s="246" t="s">
        <v>280</v>
      </c>
      <c r="H297" s="247">
        <v>99</v>
      </c>
      <c r="I297" s="248"/>
      <c r="J297" s="249">
        <f>ROUND(I297*H297,2)</f>
        <v>0</v>
      </c>
      <c r="K297" s="245" t="s">
        <v>260</v>
      </c>
      <c r="L297" s="44"/>
      <c r="M297" s="250" t="s">
        <v>1</v>
      </c>
      <c r="N297" s="251" t="s">
        <v>39</v>
      </c>
      <c r="O297" s="91"/>
      <c r="P297" s="252">
        <f>O297*H297</f>
        <v>0</v>
      </c>
      <c r="Q297" s="252">
        <v>0</v>
      </c>
      <c r="R297" s="252">
        <f>Q297*H297</f>
        <v>0</v>
      </c>
      <c r="S297" s="252">
        <v>0</v>
      </c>
      <c r="T297" s="25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54" t="s">
        <v>549</v>
      </c>
      <c r="AT297" s="254" t="s">
        <v>161</v>
      </c>
      <c r="AU297" s="254" t="s">
        <v>83</v>
      </c>
      <c r="AY297" s="17" t="s">
        <v>158</v>
      </c>
      <c r="BE297" s="255">
        <f>IF(N297="základní",J297,0)</f>
        <v>0</v>
      </c>
      <c r="BF297" s="255">
        <f>IF(N297="snížená",J297,0)</f>
        <v>0</v>
      </c>
      <c r="BG297" s="255">
        <f>IF(N297="zákl. přenesená",J297,0)</f>
        <v>0</v>
      </c>
      <c r="BH297" s="255">
        <f>IF(N297="sníž. přenesená",J297,0)</f>
        <v>0</v>
      </c>
      <c r="BI297" s="255">
        <f>IF(N297="nulová",J297,0)</f>
        <v>0</v>
      </c>
      <c r="BJ297" s="17" t="s">
        <v>81</v>
      </c>
      <c r="BK297" s="255">
        <f>ROUND(I297*H297,2)</f>
        <v>0</v>
      </c>
      <c r="BL297" s="17" t="s">
        <v>549</v>
      </c>
      <c r="BM297" s="254" t="s">
        <v>2045</v>
      </c>
    </row>
    <row r="298" s="2" customFormat="1" ht="21.75" customHeight="1">
      <c r="A298" s="38"/>
      <c r="B298" s="39"/>
      <c r="C298" s="243" t="s">
        <v>2046</v>
      </c>
      <c r="D298" s="243" t="s">
        <v>161</v>
      </c>
      <c r="E298" s="244" t="s">
        <v>2047</v>
      </c>
      <c r="F298" s="245" t="s">
        <v>2048</v>
      </c>
      <c r="G298" s="246" t="s">
        <v>280</v>
      </c>
      <c r="H298" s="247">
        <v>23</v>
      </c>
      <c r="I298" s="248"/>
      <c r="J298" s="249">
        <f>ROUND(I298*H298,2)</f>
        <v>0</v>
      </c>
      <c r="K298" s="245" t="s">
        <v>260</v>
      </c>
      <c r="L298" s="44"/>
      <c r="M298" s="250" t="s">
        <v>1</v>
      </c>
      <c r="N298" s="251" t="s">
        <v>39</v>
      </c>
      <c r="O298" s="91"/>
      <c r="P298" s="252">
        <f>O298*H298</f>
        <v>0</v>
      </c>
      <c r="Q298" s="252">
        <v>0</v>
      </c>
      <c r="R298" s="252">
        <f>Q298*H298</f>
        <v>0</v>
      </c>
      <c r="S298" s="252">
        <v>0</v>
      </c>
      <c r="T298" s="25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4" t="s">
        <v>549</v>
      </c>
      <c r="AT298" s="254" t="s">
        <v>161</v>
      </c>
      <c r="AU298" s="254" t="s">
        <v>83</v>
      </c>
      <c r="AY298" s="17" t="s">
        <v>158</v>
      </c>
      <c r="BE298" s="255">
        <f>IF(N298="základní",J298,0)</f>
        <v>0</v>
      </c>
      <c r="BF298" s="255">
        <f>IF(N298="snížená",J298,0)</f>
        <v>0</v>
      </c>
      <c r="BG298" s="255">
        <f>IF(N298="zákl. přenesená",J298,0)</f>
        <v>0</v>
      </c>
      <c r="BH298" s="255">
        <f>IF(N298="sníž. přenesená",J298,0)</f>
        <v>0</v>
      </c>
      <c r="BI298" s="255">
        <f>IF(N298="nulová",J298,0)</f>
        <v>0</v>
      </c>
      <c r="BJ298" s="17" t="s">
        <v>81</v>
      </c>
      <c r="BK298" s="255">
        <f>ROUND(I298*H298,2)</f>
        <v>0</v>
      </c>
      <c r="BL298" s="17" t="s">
        <v>549</v>
      </c>
      <c r="BM298" s="254" t="s">
        <v>2049</v>
      </c>
    </row>
    <row r="299" s="2" customFormat="1" ht="21.75" customHeight="1">
      <c r="A299" s="38"/>
      <c r="B299" s="39"/>
      <c r="C299" s="243" t="s">
        <v>2050</v>
      </c>
      <c r="D299" s="243" t="s">
        <v>161</v>
      </c>
      <c r="E299" s="244" t="s">
        <v>2051</v>
      </c>
      <c r="F299" s="245" t="s">
        <v>2052</v>
      </c>
      <c r="G299" s="246" t="s">
        <v>280</v>
      </c>
      <c r="H299" s="247">
        <v>70</v>
      </c>
      <c r="I299" s="248"/>
      <c r="J299" s="249">
        <f>ROUND(I299*H299,2)</f>
        <v>0</v>
      </c>
      <c r="K299" s="245" t="s">
        <v>260</v>
      </c>
      <c r="L299" s="44"/>
      <c r="M299" s="250" t="s">
        <v>1</v>
      </c>
      <c r="N299" s="251" t="s">
        <v>39</v>
      </c>
      <c r="O299" s="91"/>
      <c r="P299" s="252">
        <f>O299*H299</f>
        <v>0</v>
      </c>
      <c r="Q299" s="252">
        <v>0</v>
      </c>
      <c r="R299" s="252">
        <f>Q299*H299</f>
        <v>0</v>
      </c>
      <c r="S299" s="252">
        <v>0</v>
      </c>
      <c r="T299" s="25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54" t="s">
        <v>549</v>
      </c>
      <c r="AT299" s="254" t="s">
        <v>161</v>
      </c>
      <c r="AU299" s="254" t="s">
        <v>83</v>
      </c>
      <c r="AY299" s="17" t="s">
        <v>158</v>
      </c>
      <c r="BE299" s="255">
        <f>IF(N299="základní",J299,0)</f>
        <v>0</v>
      </c>
      <c r="BF299" s="255">
        <f>IF(N299="snížená",J299,0)</f>
        <v>0</v>
      </c>
      <c r="BG299" s="255">
        <f>IF(N299="zákl. přenesená",J299,0)</f>
        <v>0</v>
      </c>
      <c r="BH299" s="255">
        <f>IF(N299="sníž. přenesená",J299,0)</f>
        <v>0</v>
      </c>
      <c r="BI299" s="255">
        <f>IF(N299="nulová",J299,0)</f>
        <v>0</v>
      </c>
      <c r="BJ299" s="17" t="s">
        <v>81</v>
      </c>
      <c r="BK299" s="255">
        <f>ROUND(I299*H299,2)</f>
        <v>0</v>
      </c>
      <c r="BL299" s="17" t="s">
        <v>549</v>
      </c>
      <c r="BM299" s="254" t="s">
        <v>2053</v>
      </c>
    </row>
    <row r="300" s="2" customFormat="1" ht="16.5" customHeight="1">
      <c r="A300" s="38"/>
      <c r="B300" s="39"/>
      <c r="C300" s="294" t="s">
        <v>2054</v>
      </c>
      <c r="D300" s="294" t="s">
        <v>384</v>
      </c>
      <c r="E300" s="295" t="s">
        <v>2055</v>
      </c>
      <c r="F300" s="296" t="s">
        <v>2056</v>
      </c>
      <c r="G300" s="297" t="s">
        <v>254</v>
      </c>
      <c r="H300" s="298">
        <v>70</v>
      </c>
      <c r="I300" s="299"/>
      <c r="J300" s="300">
        <f>ROUND(I300*H300,2)</f>
        <v>0</v>
      </c>
      <c r="K300" s="296" t="s">
        <v>1</v>
      </c>
      <c r="L300" s="301"/>
      <c r="M300" s="302" t="s">
        <v>1</v>
      </c>
      <c r="N300" s="303" t="s">
        <v>39</v>
      </c>
      <c r="O300" s="91"/>
      <c r="P300" s="252">
        <f>O300*H300</f>
        <v>0</v>
      </c>
      <c r="Q300" s="252">
        <v>0</v>
      </c>
      <c r="R300" s="252">
        <f>Q300*H300</f>
        <v>0</v>
      </c>
      <c r="S300" s="252">
        <v>0</v>
      </c>
      <c r="T300" s="25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4" t="s">
        <v>1485</v>
      </c>
      <c r="AT300" s="254" t="s">
        <v>384</v>
      </c>
      <c r="AU300" s="254" t="s">
        <v>83</v>
      </c>
      <c r="AY300" s="17" t="s">
        <v>158</v>
      </c>
      <c r="BE300" s="255">
        <f>IF(N300="základní",J300,0)</f>
        <v>0</v>
      </c>
      <c r="BF300" s="255">
        <f>IF(N300="snížená",J300,0)</f>
        <v>0</v>
      </c>
      <c r="BG300" s="255">
        <f>IF(N300="zákl. přenesená",J300,0)</f>
        <v>0</v>
      </c>
      <c r="BH300" s="255">
        <f>IF(N300="sníž. přenesená",J300,0)</f>
        <v>0</v>
      </c>
      <c r="BI300" s="255">
        <f>IF(N300="nulová",J300,0)</f>
        <v>0</v>
      </c>
      <c r="BJ300" s="17" t="s">
        <v>81</v>
      </c>
      <c r="BK300" s="255">
        <f>ROUND(I300*H300,2)</f>
        <v>0</v>
      </c>
      <c r="BL300" s="17" t="s">
        <v>549</v>
      </c>
      <c r="BM300" s="254" t="s">
        <v>2057</v>
      </c>
    </row>
    <row r="301" s="2" customFormat="1" ht="21.75" customHeight="1">
      <c r="A301" s="38"/>
      <c r="B301" s="39"/>
      <c r="C301" s="243" t="s">
        <v>2058</v>
      </c>
      <c r="D301" s="243" t="s">
        <v>161</v>
      </c>
      <c r="E301" s="244" t="s">
        <v>2059</v>
      </c>
      <c r="F301" s="245" t="s">
        <v>2060</v>
      </c>
      <c r="G301" s="246" t="s">
        <v>280</v>
      </c>
      <c r="H301" s="247">
        <v>23</v>
      </c>
      <c r="I301" s="248"/>
      <c r="J301" s="249">
        <f>ROUND(I301*H301,2)</f>
        <v>0</v>
      </c>
      <c r="K301" s="245" t="s">
        <v>260</v>
      </c>
      <c r="L301" s="44"/>
      <c r="M301" s="250" t="s">
        <v>1</v>
      </c>
      <c r="N301" s="251" t="s">
        <v>39</v>
      </c>
      <c r="O301" s="91"/>
      <c r="P301" s="252">
        <f>O301*H301</f>
        <v>0</v>
      </c>
      <c r="Q301" s="252">
        <v>0.13538</v>
      </c>
      <c r="R301" s="252">
        <f>Q301*H301</f>
        <v>3.11374</v>
      </c>
      <c r="S301" s="252">
        <v>0</v>
      </c>
      <c r="T301" s="25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54" t="s">
        <v>549</v>
      </c>
      <c r="AT301" s="254" t="s">
        <v>161</v>
      </c>
      <c r="AU301" s="254" t="s">
        <v>83</v>
      </c>
      <c r="AY301" s="17" t="s">
        <v>158</v>
      </c>
      <c r="BE301" s="255">
        <f>IF(N301="základní",J301,0)</f>
        <v>0</v>
      </c>
      <c r="BF301" s="255">
        <f>IF(N301="snížená",J301,0)</f>
        <v>0</v>
      </c>
      <c r="BG301" s="255">
        <f>IF(N301="zákl. přenesená",J301,0)</f>
        <v>0</v>
      </c>
      <c r="BH301" s="255">
        <f>IF(N301="sníž. přenesená",J301,0)</f>
        <v>0</v>
      </c>
      <c r="BI301" s="255">
        <f>IF(N301="nulová",J301,0)</f>
        <v>0</v>
      </c>
      <c r="BJ301" s="17" t="s">
        <v>81</v>
      </c>
      <c r="BK301" s="255">
        <f>ROUND(I301*H301,2)</f>
        <v>0</v>
      </c>
      <c r="BL301" s="17" t="s">
        <v>549</v>
      </c>
      <c r="BM301" s="254" t="s">
        <v>2061</v>
      </c>
    </row>
    <row r="302" s="2" customFormat="1" ht="21.75" customHeight="1">
      <c r="A302" s="38"/>
      <c r="B302" s="39"/>
      <c r="C302" s="294" t="s">
        <v>2062</v>
      </c>
      <c r="D302" s="294" t="s">
        <v>384</v>
      </c>
      <c r="E302" s="295" t="s">
        <v>2063</v>
      </c>
      <c r="F302" s="296" t="s">
        <v>2064</v>
      </c>
      <c r="G302" s="297" t="s">
        <v>280</v>
      </c>
      <c r="H302" s="298">
        <v>23</v>
      </c>
      <c r="I302" s="299"/>
      <c r="J302" s="300">
        <f>ROUND(I302*H302,2)</f>
        <v>0</v>
      </c>
      <c r="K302" s="296" t="s">
        <v>260</v>
      </c>
      <c r="L302" s="301"/>
      <c r="M302" s="302" t="s">
        <v>1</v>
      </c>
      <c r="N302" s="303" t="s">
        <v>39</v>
      </c>
      <c r="O302" s="91"/>
      <c r="P302" s="252">
        <f>O302*H302</f>
        <v>0</v>
      </c>
      <c r="Q302" s="252">
        <v>0.00055000000000000003</v>
      </c>
      <c r="R302" s="252">
        <f>Q302*H302</f>
        <v>0.012650000000000002</v>
      </c>
      <c r="S302" s="252">
        <v>0</v>
      </c>
      <c r="T302" s="25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4" t="s">
        <v>862</v>
      </c>
      <c r="AT302" s="254" t="s">
        <v>384</v>
      </c>
      <c r="AU302" s="254" t="s">
        <v>83</v>
      </c>
      <c r="AY302" s="17" t="s">
        <v>158</v>
      </c>
      <c r="BE302" s="255">
        <f>IF(N302="základní",J302,0)</f>
        <v>0</v>
      </c>
      <c r="BF302" s="255">
        <f>IF(N302="snížená",J302,0)</f>
        <v>0</v>
      </c>
      <c r="BG302" s="255">
        <f>IF(N302="zákl. přenesená",J302,0)</f>
        <v>0</v>
      </c>
      <c r="BH302" s="255">
        <f>IF(N302="sníž. přenesená",J302,0)</f>
        <v>0</v>
      </c>
      <c r="BI302" s="255">
        <f>IF(N302="nulová",J302,0)</f>
        <v>0</v>
      </c>
      <c r="BJ302" s="17" t="s">
        <v>81</v>
      </c>
      <c r="BK302" s="255">
        <f>ROUND(I302*H302,2)</f>
        <v>0</v>
      </c>
      <c r="BL302" s="17" t="s">
        <v>862</v>
      </c>
      <c r="BM302" s="254" t="s">
        <v>2065</v>
      </c>
    </row>
    <row r="303" s="2" customFormat="1" ht="16.5" customHeight="1">
      <c r="A303" s="38"/>
      <c r="B303" s="39"/>
      <c r="C303" s="243" t="s">
        <v>2066</v>
      </c>
      <c r="D303" s="243" t="s">
        <v>161</v>
      </c>
      <c r="E303" s="244" t="s">
        <v>2067</v>
      </c>
      <c r="F303" s="245" t="s">
        <v>2068</v>
      </c>
      <c r="G303" s="246" t="s">
        <v>280</v>
      </c>
      <c r="H303" s="247">
        <v>56</v>
      </c>
      <c r="I303" s="248"/>
      <c r="J303" s="249">
        <f>ROUND(I303*H303,2)</f>
        <v>0</v>
      </c>
      <c r="K303" s="245" t="s">
        <v>260</v>
      </c>
      <c r="L303" s="44"/>
      <c r="M303" s="250" t="s">
        <v>1</v>
      </c>
      <c r="N303" s="251" t="s">
        <v>39</v>
      </c>
      <c r="O303" s="91"/>
      <c r="P303" s="252">
        <f>O303*H303</f>
        <v>0</v>
      </c>
      <c r="Q303" s="252">
        <v>0</v>
      </c>
      <c r="R303" s="252">
        <f>Q303*H303</f>
        <v>0</v>
      </c>
      <c r="S303" s="252">
        <v>0</v>
      </c>
      <c r="T303" s="25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4" t="s">
        <v>549</v>
      </c>
      <c r="AT303" s="254" t="s">
        <v>161</v>
      </c>
      <c r="AU303" s="254" t="s">
        <v>83</v>
      </c>
      <c r="AY303" s="17" t="s">
        <v>158</v>
      </c>
      <c r="BE303" s="255">
        <f>IF(N303="základní",J303,0)</f>
        <v>0</v>
      </c>
      <c r="BF303" s="255">
        <f>IF(N303="snížená",J303,0)</f>
        <v>0</v>
      </c>
      <c r="BG303" s="255">
        <f>IF(N303="zákl. přenesená",J303,0)</f>
        <v>0</v>
      </c>
      <c r="BH303" s="255">
        <f>IF(N303="sníž. přenesená",J303,0)</f>
        <v>0</v>
      </c>
      <c r="BI303" s="255">
        <f>IF(N303="nulová",J303,0)</f>
        <v>0</v>
      </c>
      <c r="BJ303" s="17" t="s">
        <v>81</v>
      </c>
      <c r="BK303" s="255">
        <f>ROUND(I303*H303,2)</f>
        <v>0</v>
      </c>
      <c r="BL303" s="17" t="s">
        <v>549</v>
      </c>
      <c r="BM303" s="254" t="s">
        <v>2069</v>
      </c>
    </row>
    <row r="304" s="2" customFormat="1" ht="21.75" customHeight="1">
      <c r="A304" s="38"/>
      <c r="B304" s="39"/>
      <c r="C304" s="243" t="s">
        <v>2070</v>
      </c>
      <c r="D304" s="243" t="s">
        <v>161</v>
      </c>
      <c r="E304" s="244" t="s">
        <v>2071</v>
      </c>
      <c r="F304" s="245" t="s">
        <v>2072</v>
      </c>
      <c r="G304" s="246" t="s">
        <v>280</v>
      </c>
      <c r="H304" s="247">
        <v>163</v>
      </c>
      <c r="I304" s="248"/>
      <c r="J304" s="249">
        <f>ROUND(I304*H304,2)</f>
        <v>0</v>
      </c>
      <c r="K304" s="245" t="s">
        <v>260</v>
      </c>
      <c r="L304" s="44"/>
      <c r="M304" s="250" t="s">
        <v>1</v>
      </c>
      <c r="N304" s="251" t="s">
        <v>39</v>
      </c>
      <c r="O304" s="91"/>
      <c r="P304" s="252">
        <f>O304*H304</f>
        <v>0</v>
      </c>
      <c r="Q304" s="252">
        <v>0</v>
      </c>
      <c r="R304" s="252">
        <f>Q304*H304</f>
        <v>0</v>
      </c>
      <c r="S304" s="252">
        <v>0</v>
      </c>
      <c r="T304" s="25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4" t="s">
        <v>549</v>
      </c>
      <c r="AT304" s="254" t="s">
        <v>161</v>
      </c>
      <c r="AU304" s="254" t="s">
        <v>83</v>
      </c>
      <c r="AY304" s="17" t="s">
        <v>158</v>
      </c>
      <c r="BE304" s="255">
        <f>IF(N304="základní",J304,0)</f>
        <v>0</v>
      </c>
      <c r="BF304" s="255">
        <f>IF(N304="snížená",J304,0)</f>
        <v>0</v>
      </c>
      <c r="BG304" s="255">
        <f>IF(N304="zákl. přenesená",J304,0)</f>
        <v>0</v>
      </c>
      <c r="BH304" s="255">
        <f>IF(N304="sníž. přenesená",J304,0)</f>
        <v>0</v>
      </c>
      <c r="BI304" s="255">
        <f>IF(N304="nulová",J304,0)</f>
        <v>0</v>
      </c>
      <c r="BJ304" s="17" t="s">
        <v>81</v>
      </c>
      <c r="BK304" s="255">
        <f>ROUND(I304*H304,2)</f>
        <v>0</v>
      </c>
      <c r="BL304" s="17" t="s">
        <v>549</v>
      </c>
      <c r="BM304" s="254" t="s">
        <v>2073</v>
      </c>
    </row>
    <row r="305" s="2" customFormat="1" ht="21.75" customHeight="1">
      <c r="A305" s="38"/>
      <c r="B305" s="39"/>
      <c r="C305" s="243" t="s">
        <v>2074</v>
      </c>
      <c r="D305" s="243" t="s">
        <v>161</v>
      </c>
      <c r="E305" s="244" t="s">
        <v>2075</v>
      </c>
      <c r="F305" s="245" t="s">
        <v>2076</v>
      </c>
      <c r="G305" s="246" t="s">
        <v>280</v>
      </c>
      <c r="H305" s="247">
        <v>81</v>
      </c>
      <c r="I305" s="248"/>
      <c r="J305" s="249">
        <f>ROUND(I305*H305,2)</f>
        <v>0</v>
      </c>
      <c r="K305" s="245" t="s">
        <v>260</v>
      </c>
      <c r="L305" s="44"/>
      <c r="M305" s="250" t="s">
        <v>1</v>
      </c>
      <c r="N305" s="251" t="s">
        <v>39</v>
      </c>
      <c r="O305" s="91"/>
      <c r="P305" s="252">
        <f>O305*H305</f>
        <v>0</v>
      </c>
      <c r="Q305" s="252">
        <v>0</v>
      </c>
      <c r="R305" s="252">
        <f>Q305*H305</f>
        <v>0</v>
      </c>
      <c r="S305" s="252">
        <v>0</v>
      </c>
      <c r="T305" s="25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54" t="s">
        <v>549</v>
      </c>
      <c r="AT305" s="254" t="s">
        <v>161</v>
      </c>
      <c r="AU305" s="254" t="s">
        <v>83</v>
      </c>
      <c r="AY305" s="17" t="s">
        <v>158</v>
      </c>
      <c r="BE305" s="255">
        <f>IF(N305="základní",J305,0)</f>
        <v>0</v>
      </c>
      <c r="BF305" s="255">
        <f>IF(N305="snížená",J305,0)</f>
        <v>0</v>
      </c>
      <c r="BG305" s="255">
        <f>IF(N305="zákl. přenesená",J305,0)</f>
        <v>0</v>
      </c>
      <c r="BH305" s="255">
        <f>IF(N305="sníž. přenesená",J305,0)</f>
        <v>0</v>
      </c>
      <c r="BI305" s="255">
        <f>IF(N305="nulová",J305,0)</f>
        <v>0</v>
      </c>
      <c r="BJ305" s="17" t="s">
        <v>81</v>
      </c>
      <c r="BK305" s="255">
        <f>ROUND(I305*H305,2)</f>
        <v>0</v>
      </c>
      <c r="BL305" s="17" t="s">
        <v>549</v>
      </c>
      <c r="BM305" s="254" t="s">
        <v>2077</v>
      </c>
    </row>
    <row r="306" s="2" customFormat="1" ht="21.75" customHeight="1">
      <c r="A306" s="38"/>
      <c r="B306" s="39"/>
      <c r="C306" s="243" t="s">
        <v>2078</v>
      </c>
      <c r="D306" s="243" t="s">
        <v>161</v>
      </c>
      <c r="E306" s="244" t="s">
        <v>2079</v>
      </c>
      <c r="F306" s="245" t="s">
        <v>2080</v>
      </c>
      <c r="G306" s="246" t="s">
        <v>280</v>
      </c>
      <c r="H306" s="247">
        <v>23</v>
      </c>
      <c r="I306" s="248"/>
      <c r="J306" s="249">
        <f>ROUND(I306*H306,2)</f>
        <v>0</v>
      </c>
      <c r="K306" s="245" t="s">
        <v>260</v>
      </c>
      <c r="L306" s="44"/>
      <c r="M306" s="250" t="s">
        <v>1</v>
      </c>
      <c r="N306" s="251" t="s">
        <v>39</v>
      </c>
      <c r="O306" s="91"/>
      <c r="P306" s="252">
        <f>O306*H306</f>
        <v>0</v>
      </c>
      <c r="Q306" s="252">
        <v>0</v>
      </c>
      <c r="R306" s="252">
        <f>Q306*H306</f>
        <v>0</v>
      </c>
      <c r="S306" s="252">
        <v>0</v>
      </c>
      <c r="T306" s="25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54" t="s">
        <v>549</v>
      </c>
      <c r="AT306" s="254" t="s">
        <v>161</v>
      </c>
      <c r="AU306" s="254" t="s">
        <v>83</v>
      </c>
      <c r="AY306" s="17" t="s">
        <v>158</v>
      </c>
      <c r="BE306" s="255">
        <f>IF(N306="základní",J306,0)</f>
        <v>0</v>
      </c>
      <c r="BF306" s="255">
        <f>IF(N306="snížená",J306,0)</f>
        <v>0</v>
      </c>
      <c r="BG306" s="255">
        <f>IF(N306="zákl. přenesená",J306,0)</f>
        <v>0</v>
      </c>
      <c r="BH306" s="255">
        <f>IF(N306="sníž. přenesená",J306,0)</f>
        <v>0</v>
      </c>
      <c r="BI306" s="255">
        <f>IF(N306="nulová",J306,0)</f>
        <v>0</v>
      </c>
      <c r="BJ306" s="17" t="s">
        <v>81</v>
      </c>
      <c r="BK306" s="255">
        <f>ROUND(I306*H306,2)</f>
        <v>0</v>
      </c>
      <c r="BL306" s="17" t="s">
        <v>549</v>
      </c>
      <c r="BM306" s="254" t="s">
        <v>2081</v>
      </c>
    </row>
    <row r="307" s="2" customFormat="1" ht="16.5" customHeight="1">
      <c r="A307" s="38"/>
      <c r="B307" s="39"/>
      <c r="C307" s="243" t="s">
        <v>2082</v>
      </c>
      <c r="D307" s="243" t="s">
        <v>161</v>
      </c>
      <c r="E307" s="244" t="s">
        <v>1452</v>
      </c>
      <c r="F307" s="245" t="s">
        <v>1453</v>
      </c>
      <c r="G307" s="246" t="s">
        <v>294</v>
      </c>
      <c r="H307" s="247">
        <v>31</v>
      </c>
      <c r="I307" s="248"/>
      <c r="J307" s="249">
        <f>ROUND(I307*H307,2)</f>
        <v>0</v>
      </c>
      <c r="K307" s="245" t="s">
        <v>260</v>
      </c>
      <c r="L307" s="44"/>
      <c r="M307" s="250" t="s">
        <v>1</v>
      </c>
      <c r="N307" s="251" t="s">
        <v>39</v>
      </c>
      <c r="O307" s="91"/>
      <c r="P307" s="252">
        <f>O307*H307</f>
        <v>0</v>
      </c>
      <c r="Q307" s="252">
        <v>0</v>
      </c>
      <c r="R307" s="252">
        <f>Q307*H307</f>
        <v>0</v>
      </c>
      <c r="S307" s="252">
        <v>0</v>
      </c>
      <c r="T307" s="25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4" t="s">
        <v>549</v>
      </c>
      <c r="AT307" s="254" t="s">
        <v>161</v>
      </c>
      <c r="AU307" s="254" t="s">
        <v>83</v>
      </c>
      <c r="AY307" s="17" t="s">
        <v>158</v>
      </c>
      <c r="BE307" s="255">
        <f>IF(N307="základní",J307,0)</f>
        <v>0</v>
      </c>
      <c r="BF307" s="255">
        <f>IF(N307="snížená",J307,0)</f>
        <v>0</v>
      </c>
      <c r="BG307" s="255">
        <f>IF(N307="zákl. přenesená",J307,0)</f>
        <v>0</v>
      </c>
      <c r="BH307" s="255">
        <f>IF(N307="sníž. přenesená",J307,0)</f>
        <v>0</v>
      </c>
      <c r="BI307" s="255">
        <f>IF(N307="nulová",J307,0)</f>
        <v>0</v>
      </c>
      <c r="BJ307" s="17" t="s">
        <v>81</v>
      </c>
      <c r="BK307" s="255">
        <f>ROUND(I307*H307,2)</f>
        <v>0</v>
      </c>
      <c r="BL307" s="17" t="s">
        <v>549</v>
      </c>
      <c r="BM307" s="254" t="s">
        <v>2083</v>
      </c>
    </row>
    <row r="308" s="2" customFormat="1" ht="21.75" customHeight="1">
      <c r="A308" s="38"/>
      <c r="B308" s="39"/>
      <c r="C308" s="243" t="s">
        <v>2084</v>
      </c>
      <c r="D308" s="243" t="s">
        <v>161</v>
      </c>
      <c r="E308" s="244" t="s">
        <v>1455</v>
      </c>
      <c r="F308" s="245" t="s">
        <v>1456</v>
      </c>
      <c r="G308" s="246" t="s">
        <v>294</v>
      </c>
      <c r="H308" s="247">
        <v>930</v>
      </c>
      <c r="I308" s="248"/>
      <c r="J308" s="249">
        <f>ROUND(I308*H308,2)</f>
        <v>0</v>
      </c>
      <c r="K308" s="245" t="s">
        <v>260</v>
      </c>
      <c r="L308" s="44"/>
      <c r="M308" s="250" t="s">
        <v>1</v>
      </c>
      <c r="N308" s="251" t="s">
        <v>39</v>
      </c>
      <c r="O308" s="91"/>
      <c r="P308" s="252">
        <f>O308*H308</f>
        <v>0</v>
      </c>
      <c r="Q308" s="252">
        <v>0</v>
      </c>
      <c r="R308" s="252">
        <f>Q308*H308</f>
        <v>0</v>
      </c>
      <c r="S308" s="252">
        <v>0</v>
      </c>
      <c r="T308" s="25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4" t="s">
        <v>549</v>
      </c>
      <c r="AT308" s="254" t="s">
        <v>161</v>
      </c>
      <c r="AU308" s="254" t="s">
        <v>83</v>
      </c>
      <c r="AY308" s="17" t="s">
        <v>158</v>
      </c>
      <c r="BE308" s="255">
        <f>IF(N308="základní",J308,0)</f>
        <v>0</v>
      </c>
      <c r="BF308" s="255">
        <f>IF(N308="snížená",J308,0)</f>
        <v>0</v>
      </c>
      <c r="BG308" s="255">
        <f>IF(N308="zákl. přenesená",J308,0)</f>
        <v>0</v>
      </c>
      <c r="BH308" s="255">
        <f>IF(N308="sníž. přenesená",J308,0)</f>
        <v>0</v>
      </c>
      <c r="BI308" s="255">
        <f>IF(N308="nulová",J308,0)</f>
        <v>0</v>
      </c>
      <c r="BJ308" s="17" t="s">
        <v>81</v>
      </c>
      <c r="BK308" s="255">
        <f>ROUND(I308*H308,2)</f>
        <v>0</v>
      </c>
      <c r="BL308" s="17" t="s">
        <v>549</v>
      </c>
      <c r="BM308" s="254" t="s">
        <v>2085</v>
      </c>
    </row>
    <row r="309" s="2" customFormat="1" ht="21.75" customHeight="1">
      <c r="A309" s="38"/>
      <c r="B309" s="39"/>
      <c r="C309" s="243" t="s">
        <v>2086</v>
      </c>
      <c r="D309" s="243" t="s">
        <v>161</v>
      </c>
      <c r="E309" s="244" t="s">
        <v>2087</v>
      </c>
      <c r="F309" s="245" t="s">
        <v>2088</v>
      </c>
      <c r="G309" s="246" t="s">
        <v>387</v>
      </c>
      <c r="H309" s="247">
        <v>1</v>
      </c>
      <c r="I309" s="248"/>
      <c r="J309" s="249">
        <f>ROUND(I309*H309,2)</f>
        <v>0</v>
      </c>
      <c r="K309" s="245" t="s">
        <v>1</v>
      </c>
      <c r="L309" s="44"/>
      <c r="M309" s="250" t="s">
        <v>1</v>
      </c>
      <c r="N309" s="251" t="s">
        <v>39</v>
      </c>
      <c r="O309" s="91"/>
      <c r="P309" s="252">
        <f>O309*H309</f>
        <v>0</v>
      </c>
      <c r="Q309" s="252">
        <v>0</v>
      </c>
      <c r="R309" s="252">
        <f>Q309*H309</f>
        <v>0</v>
      </c>
      <c r="S309" s="252">
        <v>0</v>
      </c>
      <c r="T309" s="25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54" t="s">
        <v>549</v>
      </c>
      <c r="AT309" s="254" t="s">
        <v>161</v>
      </c>
      <c r="AU309" s="254" t="s">
        <v>83</v>
      </c>
      <c r="AY309" s="17" t="s">
        <v>158</v>
      </c>
      <c r="BE309" s="255">
        <f>IF(N309="základní",J309,0)</f>
        <v>0</v>
      </c>
      <c r="BF309" s="255">
        <f>IF(N309="snížená",J309,0)</f>
        <v>0</v>
      </c>
      <c r="BG309" s="255">
        <f>IF(N309="zákl. přenesená",J309,0)</f>
        <v>0</v>
      </c>
      <c r="BH309" s="255">
        <f>IF(N309="sníž. přenesená",J309,0)</f>
        <v>0</v>
      </c>
      <c r="BI309" s="255">
        <f>IF(N309="nulová",J309,0)</f>
        <v>0</v>
      </c>
      <c r="BJ309" s="17" t="s">
        <v>81</v>
      </c>
      <c r="BK309" s="255">
        <f>ROUND(I309*H309,2)</f>
        <v>0</v>
      </c>
      <c r="BL309" s="17" t="s">
        <v>549</v>
      </c>
      <c r="BM309" s="254" t="s">
        <v>2089</v>
      </c>
    </row>
    <row r="310" s="2" customFormat="1" ht="21.75" customHeight="1">
      <c r="A310" s="38"/>
      <c r="B310" s="39"/>
      <c r="C310" s="243" t="s">
        <v>2090</v>
      </c>
      <c r="D310" s="243" t="s">
        <v>161</v>
      </c>
      <c r="E310" s="244" t="s">
        <v>2091</v>
      </c>
      <c r="F310" s="245" t="s">
        <v>2092</v>
      </c>
      <c r="G310" s="246" t="s">
        <v>387</v>
      </c>
      <c r="H310" s="247">
        <v>30</v>
      </c>
      <c r="I310" s="248"/>
      <c r="J310" s="249">
        <f>ROUND(I310*H310,2)</f>
        <v>0</v>
      </c>
      <c r="K310" s="245" t="s">
        <v>1</v>
      </c>
      <c r="L310" s="44"/>
      <c r="M310" s="250" t="s">
        <v>1</v>
      </c>
      <c r="N310" s="251" t="s">
        <v>39</v>
      </c>
      <c r="O310" s="91"/>
      <c r="P310" s="252">
        <f>O310*H310</f>
        <v>0</v>
      </c>
      <c r="Q310" s="252">
        <v>0</v>
      </c>
      <c r="R310" s="252">
        <f>Q310*H310</f>
        <v>0</v>
      </c>
      <c r="S310" s="252">
        <v>0</v>
      </c>
      <c r="T310" s="25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54" t="s">
        <v>549</v>
      </c>
      <c r="AT310" s="254" t="s">
        <v>161</v>
      </c>
      <c r="AU310" s="254" t="s">
        <v>83</v>
      </c>
      <c r="AY310" s="17" t="s">
        <v>158</v>
      </c>
      <c r="BE310" s="255">
        <f>IF(N310="základní",J310,0)</f>
        <v>0</v>
      </c>
      <c r="BF310" s="255">
        <f>IF(N310="snížená",J310,0)</f>
        <v>0</v>
      </c>
      <c r="BG310" s="255">
        <f>IF(N310="zákl. přenesená",J310,0)</f>
        <v>0</v>
      </c>
      <c r="BH310" s="255">
        <f>IF(N310="sníž. přenesená",J310,0)</f>
        <v>0</v>
      </c>
      <c r="BI310" s="255">
        <f>IF(N310="nulová",J310,0)</f>
        <v>0</v>
      </c>
      <c r="BJ310" s="17" t="s">
        <v>81</v>
      </c>
      <c r="BK310" s="255">
        <f>ROUND(I310*H310,2)</f>
        <v>0</v>
      </c>
      <c r="BL310" s="17" t="s">
        <v>549</v>
      </c>
      <c r="BM310" s="254" t="s">
        <v>2093</v>
      </c>
    </row>
    <row r="311" s="2" customFormat="1" ht="16.5" customHeight="1">
      <c r="A311" s="38"/>
      <c r="B311" s="39"/>
      <c r="C311" s="243" t="s">
        <v>2094</v>
      </c>
      <c r="D311" s="243" t="s">
        <v>161</v>
      </c>
      <c r="E311" s="244" t="s">
        <v>2095</v>
      </c>
      <c r="F311" s="245" t="s">
        <v>2096</v>
      </c>
      <c r="G311" s="246" t="s">
        <v>387</v>
      </c>
      <c r="H311" s="247">
        <v>62</v>
      </c>
      <c r="I311" s="248"/>
      <c r="J311" s="249">
        <f>ROUND(I311*H311,2)</f>
        <v>0</v>
      </c>
      <c r="K311" s="245" t="s">
        <v>260</v>
      </c>
      <c r="L311" s="44"/>
      <c r="M311" s="250" t="s">
        <v>1</v>
      </c>
      <c r="N311" s="251" t="s">
        <v>39</v>
      </c>
      <c r="O311" s="91"/>
      <c r="P311" s="252">
        <f>O311*H311</f>
        <v>0</v>
      </c>
      <c r="Q311" s="252">
        <v>0</v>
      </c>
      <c r="R311" s="252">
        <f>Q311*H311</f>
        <v>0</v>
      </c>
      <c r="S311" s="252">
        <v>0</v>
      </c>
      <c r="T311" s="25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4" t="s">
        <v>549</v>
      </c>
      <c r="AT311" s="254" t="s">
        <v>161</v>
      </c>
      <c r="AU311" s="254" t="s">
        <v>83</v>
      </c>
      <c r="AY311" s="17" t="s">
        <v>158</v>
      </c>
      <c r="BE311" s="255">
        <f>IF(N311="základní",J311,0)</f>
        <v>0</v>
      </c>
      <c r="BF311" s="255">
        <f>IF(N311="snížená",J311,0)</f>
        <v>0</v>
      </c>
      <c r="BG311" s="255">
        <f>IF(N311="zákl. přenesená",J311,0)</f>
        <v>0</v>
      </c>
      <c r="BH311" s="255">
        <f>IF(N311="sníž. přenesená",J311,0)</f>
        <v>0</v>
      </c>
      <c r="BI311" s="255">
        <f>IF(N311="nulová",J311,0)</f>
        <v>0</v>
      </c>
      <c r="BJ311" s="17" t="s">
        <v>81</v>
      </c>
      <c r="BK311" s="255">
        <f>ROUND(I311*H311,2)</f>
        <v>0</v>
      </c>
      <c r="BL311" s="17" t="s">
        <v>549</v>
      </c>
      <c r="BM311" s="254" t="s">
        <v>2097</v>
      </c>
    </row>
    <row r="312" s="2" customFormat="1" ht="21.75" customHeight="1">
      <c r="A312" s="38"/>
      <c r="B312" s="39"/>
      <c r="C312" s="243" t="s">
        <v>2098</v>
      </c>
      <c r="D312" s="243" t="s">
        <v>161</v>
      </c>
      <c r="E312" s="244" t="s">
        <v>2099</v>
      </c>
      <c r="F312" s="245" t="s">
        <v>2100</v>
      </c>
      <c r="G312" s="246" t="s">
        <v>387</v>
      </c>
      <c r="H312" s="247">
        <v>1860</v>
      </c>
      <c r="I312" s="248"/>
      <c r="J312" s="249">
        <f>ROUND(I312*H312,2)</f>
        <v>0</v>
      </c>
      <c r="K312" s="245" t="s">
        <v>260</v>
      </c>
      <c r="L312" s="44"/>
      <c r="M312" s="250" t="s">
        <v>1</v>
      </c>
      <c r="N312" s="251" t="s">
        <v>39</v>
      </c>
      <c r="O312" s="91"/>
      <c r="P312" s="252">
        <f>O312*H312</f>
        <v>0</v>
      </c>
      <c r="Q312" s="252">
        <v>0</v>
      </c>
      <c r="R312" s="252">
        <f>Q312*H312</f>
        <v>0</v>
      </c>
      <c r="S312" s="252">
        <v>0</v>
      </c>
      <c r="T312" s="25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4" t="s">
        <v>549</v>
      </c>
      <c r="AT312" s="254" t="s">
        <v>161</v>
      </c>
      <c r="AU312" s="254" t="s">
        <v>83</v>
      </c>
      <c r="AY312" s="17" t="s">
        <v>158</v>
      </c>
      <c r="BE312" s="255">
        <f>IF(N312="základní",J312,0)</f>
        <v>0</v>
      </c>
      <c r="BF312" s="255">
        <f>IF(N312="snížená",J312,0)</f>
        <v>0</v>
      </c>
      <c r="BG312" s="255">
        <f>IF(N312="zákl. přenesená",J312,0)</f>
        <v>0</v>
      </c>
      <c r="BH312" s="255">
        <f>IF(N312="sníž. přenesená",J312,0)</f>
        <v>0</v>
      </c>
      <c r="BI312" s="255">
        <f>IF(N312="nulová",J312,0)</f>
        <v>0</v>
      </c>
      <c r="BJ312" s="17" t="s">
        <v>81</v>
      </c>
      <c r="BK312" s="255">
        <f>ROUND(I312*H312,2)</f>
        <v>0</v>
      </c>
      <c r="BL312" s="17" t="s">
        <v>549</v>
      </c>
      <c r="BM312" s="254" t="s">
        <v>2101</v>
      </c>
    </row>
    <row r="313" s="2" customFormat="1" ht="16.5" customHeight="1">
      <c r="A313" s="38"/>
      <c r="B313" s="39"/>
      <c r="C313" s="243" t="s">
        <v>2102</v>
      </c>
      <c r="D313" s="243" t="s">
        <v>161</v>
      </c>
      <c r="E313" s="244" t="s">
        <v>2103</v>
      </c>
      <c r="F313" s="245" t="s">
        <v>2104</v>
      </c>
      <c r="G313" s="246" t="s">
        <v>259</v>
      </c>
      <c r="H313" s="247">
        <v>1</v>
      </c>
      <c r="I313" s="248"/>
      <c r="J313" s="249">
        <f>ROUND(I313*H313,2)</f>
        <v>0</v>
      </c>
      <c r="K313" s="245" t="s">
        <v>260</v>
      </c>
      <c r="L313" s="44"/>
      <c r="M313" s="250" t="s">
        <v>1</v>
      </c>
      <c r="N313" s="251" t="s">
        <v>39</v>
      </c>
      <c r="O313" s="91"/>
      <c r="P313" s="252">
        <f>O313*H313</f>
        <v>0</v>
      </c>
      <c r="Q313" s="252">
        <v>0</v>
      </c>
      <c r="R313" s="252">
        <f>Q313*H313</f>
        <v>0</v>
      </c>
      <c r="S313" s="252">
        <v>0</v>
      </c>
      <c r="T313" s="25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54" t="s">
        <v>549</v>
      </c>
      <c r="AT313" s="254" t="s">
        <v>161</v>
      </c>
      <c r="AU313" s="254" t="s">
        <v>83</v>
      </c>
      <c r="AY313" s="17" t="s">
        <v>158</v>
      </c>
      <c r="BE313" s="255">
        <f>IF(N313="základní",J313,0)</f>
        <v>0</v>
      </c>
      <c r="BF313" s="255">
        <f>IF(N313="snížená",J313,0)</f>
        <v>0</v>
      </c>
      <c r="BG313" s="255">
        <f>IF(N313="zákl. přenesená",J313,0)</f>
        <v>0</v>
      </c>
      <c r="BH313" s="255">
        <f>IF(N313="sníž. přenesená",J313,0)</f>
        <v>0</v>
      </c>
      <c r="BI313" s="255">
        <f>IF(N313="nulová",J313,0)</f>
        <v>0</v>
      </c>
      <c r="BJ313" s="17" t="s">
        <v>81</v>
      </c>
      <c r="BK313" s="255">
        <f>ROUND(I313*H313,2)</f>
        <v>0</v>
      </c>
      <c r="BL313" s="17" t="s">
        <v>549</v>
      </c>
      <c r="BM313" s="254" t="s">
        <v>2105</v>
      </c>
    </row>
    <row r="314" s="2" customFormat="1" ht="16.5" customHeight="1">
      <c r="A314" s="38"/>
      <c r="B314" s="39"/>
      <c r="C314" s="294" t="s">
        <v>2106</v>
      </c>
      <c r="D314" s="294" t="s">
        <v>384</v>
      </c>
      <c r="E314" s="295" t="s">
        <v>2107</v>
      </c>
      <c r="F314" s="296" t="s">
        <v>2108</v>
      </c>
      <c r="G314" s="297" t="s">
        <v>1215</v>
      </c>
      <c r="H314" s="298">
        <v>1</v>
      </c>
      <c r="I314" s="299"/>
      <c r="J314" s="300">
        <f>ROUND(I314*H314,2)</f>
        <v>0</v>
      </c>
      <c r="K314" s="296" t="s">
        <v>260</v>
      </c>
      <c r="L314" s="301"/>
      <c r="M314" s="302" t="s">
        <v>1</v>
      </c>
      <c r="N314" s="303" t="s">
        <v>39</v>
      </c>
      <c r="O314" s="91"/>
      <c r="P314" s="252">
        <f>O314*H314</f>
        <v>0</v>
      </c>
      <c r="Q314" s="252">
        <v>0.001</v>
      </c>
      <c r="R314" s="252">
        <f>Q314*H314</f>
        <v>0.001</v>
      </c>
      <c r="S314" s="252">
        <v>0</v>
      </c>
      <c r="T314" s="25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4" t="s">
        <v>862</v>
      </c>
      <c r="AT314" s="254" t="s">
        <v>384</v>
      </c>
      <c r="AU314" s="254" t="s">
        <v>83</v>
      </c>
      <c r="AY314" s="17" t="s">
        <v>158</v>
      </c>
      <c r="BE314" s="255">
        <f>IF(N314="základní",J314,0)</f>
        <v>0</v>
      </c>
      <c r="BF314" s="255">
        <f>IF(N314="snížená",J314,0)</f>
        <v>0</v>
      </c>
      <c r="BG314" s="255">
        <f>IF(N314="zákl. přenesená",J314,0)</f>
        <v>0</v>
      </c>
      <c r="BH314" s="255">
        <f>IF(N314="sníž. přenesená",J314,0)</f>
        <v>0</v>
      </c>
      <c r="BI314" s="255">
        <f>IF(N314="nulová",J314,0)</f>
        <v>0</v>
      </c>
      <c r="BJ314" s="17" t="s">
        <v>81</v>
      </c>
      <c r="BK314" s="255">
        <f>ROUND(I314*H314,2)</f>
        <v>0</v>
      </c>
      <c r="BL314" s="17" t="s">
        <v>862</v>
      </c>
      <c r="BM314" s="254" t="s">
        <v>2109</v>
      </c>
    </row>
    <row r="315" s="12" customFormat="1" ht="25.92" customHeight="1">
      <c r="A315" s="12"/>
      <c r="B315" s="227"/>
      <c r="C315" s="228"/>
      <c r="D315" s="229" t="s">
        <v>73</v>
      </c>
      <c r="E315" s="230" t="s">
        <v>2110</v>
      </c>
      <c r="F315" s="230" t="s">
        <v>2111</v>
      </c>
      <c r="G315" s="228"/>
      <c r="H315" s="228"/>
      <c r="I315" s="231"/>
      <c r="J315" s="232">
        <f>BK315</f>
        <v>0</v>
      </c>
      <c r="K315" s="228"/>
      <c r="L315" s="233"/>
      <c r="M315" s="234"/>
      <c r="N315" s="235"/>
      <c r="O315" s="235"/>
      <c r="P315" s="236">
        <f>P316</f>
        <v>0</v>
      </c>
      <c r="Q315" s="235"/>
      <c r="R315" s="236">
        <f>R316</f>
        <v>0</v>
      </c>
      <c r="S315" s="235"/>
      <c r="T315" s="237">
        <f>T316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38" t="s">
        <v>170</v>
      </c>
      <c r="AT315" s="239" t="s">
        <v>73</v>
      </c>
      <c r="AU315" s="239" t="s">
        <v>74</v>
      </c>
      <c r="AY315" s="238" t="s">
        <v>158</v>
      </c>
      <c r="BK315" s="240">
        <f>BK316</f>
        <v>0</v>
      </c>
    </row>
    <row r="316" s="12" customFormat="1" ht="22.8" customHeight="1">
      <c r="A316" s="12"/>
      <c r="B316" s="227"/>
      <c r="C316" s="228"/>
      <c r="D316" s="229" t="s">
        <v>73</v>
      </c>
      <c r="E316" s="241" t="s">
        <v>2112</v>
      </c>
      <c r="F316" s="241" t="s">
        <v>2113</v>
      </c>
      <c r="G316" s="228"/>
      <c r="H316" s="228"/>
      <c r="I316" s="231"/>
      <c r="J316" s="242">
        <f>BK316</f>
        <v>0</v>
      </c>
      <c r="K316" s="228"/>
      <c r="L316" s="233"/>
      <c r="M316" s="234"/>
      <c r="N316" s="235"/>
      <c r="O316" s="235"/>
      <c r="P316" s="236">
        <f>SUM(P317:P318)</f>
        <v>0</v>
      </c>
      <c r="Q316" s="235"/>
      <c r="R316" s="236">
        <f>SUM(R317:R318)</f>
        <v>0</v>
      </c>
      <c r="S316" s="235"/>
      <c r="T316" s="237">
        <f>SUM(T317:T318)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38" t="s">
        <v>170</v>
      </c>
      <c r="AT316" s="239" t="s">
        <v>73</v>
      </c>
      <c r="AU316" s="239" t="s">
        <v>81</v>
      </c>
      <c r="AY316" s="238" t="s">
        <v>158</v>
      </c>
      <c r="BK316" s="240">
        <f>SUM(BK317:BK318)</f>
        <v>0</v>
      </c>
    </row>
    <row r="317" s="2" customFormat="1" ht="16.5" customHeight="1">
      <c r="A317" s="38"/>
      <c r="B317" s="39"/>
      <c r="C317" s="243" t="s">
        <v>2114</v>
      </c>
      <c r="D317" s="243" t="s">
        <v>161</v>
      </c>
      <c r="E317" s="244" t="s">
        <v>1637</v>
      </c>
      <c r="F317" s="245" t="s">
        <v>2115</v>
      </c>
      <c r="G317" s="246" t="s">
        <v>254</v>
      </c>
      <c r="H317" s="247">
        <v>2</v>
      </c>
      <c r="I317" s="248"/>
      <c r="J317" s="249">
        <f>ROUND(I317*H317,2)</f>
        <v>0</v>
      </c>
      <c r="K317" s="245" t="s">
        <v>1</v>
      </c>
      <c r="L317" s="44"/>
      <c r="M317" s="250" t="s">
        <v>1</v>
      </c>
      <c r="N317" s="251" t="s">
        <v>39</v>
      </c>
      <c r="O317" s="91"/>
      <c r="P317" s="252">
        <f>O317*H317</f>
        <v>0</v>
      </c>
      <c r="Q317" s="252">
        <v>0</v>
      </c>
      <c r="R317" s="252">
        <f>Q317*H317</f>
        <v>0</v>
      </c>
      <c r="S317" s="252">
        <v>0</v>
      </c>
      <c r="T317" s="253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4" t="s">
        <v>2116</v>
      </c>
      <c r="AT317" s="254" t="s">
        <v>161</v>
      </c>
      <c r="AU317" s="254" t="s">
        <v>83</v>
      </c>
      <c r="AY317" s="17" t="s">
        <v>158</v>
      </c>
      <c r="BE317" s="255">
        <f>IF(N317="základní",J317,0)</f>
        <v>0</v>
      </c>
      <c r="BF317" s="255">
        <f>IF(N317="snížená",J317,0)</f>
        <v>0</v>
      </c>
      <c r="BG317" s="255">
        <f>IF(N317="zákl. přenesená",J317,0)</f>
        <v>0</v>
      </c>
      <c r="BH317" s="255">
        <f>IF(N317="sníž. přenesená",J317,0)</f>
        <v>0</v>
      </c>
      <c r="BI317" s="255">
        <f>IF(N317="nulová",J317,0)</f>
        <v>0</v>
      </c>
      <c r="BJ317" s="17" t="s">
        <v>81</v>
      </c>
      <c r="BK317" s="255">
        <f>ROUND(I317*H317,2)</f>
        <v>0</v>
      </c>
      <c r="BL317" s="17" t="s">
        <v>2116</v>
      </c>
      <c r="BM317" s="254" t="s">
        <v>2117</v>
      </c>
    </row>
    <row r="318" s="2" customFormat="1" ht="16.5" customHeight="1">
      <c r="A318" s="38"/>
      <c r="B318" s="39"/>
      <c r="C318" s="294" t="s">
        <v>2118</v>
      </c>
      <c r="D318" s="294" t="s">
        <v>384</v>
      </c>
      <c r="E318" s="295" t="s">
        <v>2119</v>
      </c>
      <c r="F318" s="296" t="s">
        <v>2120</v>
      </c>
      <c r="G318" s="297" t="s">
        <v>254</v>
      </c>
      <c r="H318" s="298">
        <v>2</v>
      </c>
      <c r="I318" s="299"/>
      <c r="J318" s="300">
        <f>ROUND(I318*H318,2)</f>
        <v>0</v>
      </c>
      <c r="K318" s="296" t="s">
        <v>1</v>
      </c>
      <c r="L318" s="301"/>
      <c r="M318" s="302" t="s">
        <v>1</v>
      </c>
      <c r="N318" s="303" t="s">
        <v>39</v>
      </c>
      <c r="O318" s="91"/>
      <c r="P318" s="252">
        <f>O318*H318</f>
        <v>0</v>
      </c>
      <c r="Q318" s="252">
        <v>0</v>
      </c>
      <c r="R318" s="252">
        <f>Q318*H318</f>
        <v>0</v>
      </c>
      <c r="S318" s="252">
        <v>0</v>
      </c>
      <c r="T318" s="25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54" t="s">
        <v>2116</v>
      </c>
      <c r="AT318" s="254" t="s">
        <v>384</v>
      </c>
      <c r="AU318" s="254" t="s">
        <v>83</v>
      </c>
      <c r="AY318" s="17" t="s">
        <v>158</v>
      </c>
      <c r="BE318" s="255">
        <f>IF(N318="základní",J318,0)</f>
        <v>0</v>
      </c>
      <c r="BF318" s="255">
        <f>IF(N318="snížená",J318,0)</f>
        <v>0</v>
      </c>
      <c r="BG318" s="255">
        <f>IF(N318="zákl. přenesená",J318,0)</f>
        <v>0</v>
      </c>
      <c r="BH318" s="255">
        <f>IF(N318="sníž. přenesená",J318,0)</f>
        <v>0</v>
      </c>
      <c r="BI318" s="255">
        <f>IF(N318="nulová",J318,0)</f>
        <v>0</v>
      </c>
      <c r="BJ318" s="17" t="s">
        <v>81</v>
      </c>
      <c r="BK318" s="255">
        <f>ROUND(I318*H318,2)</f>
        <v>0</v>
      </c>
      <c r="BL318" s="17" t="s">
        <v>2116</v>
      </c>
      <c r="BM318" s="254" t="s">
        <v>2121</v>
      </c>
    </row>
    <row r="319" s="12" customFormat="1" ht="25.92" customHeight="1">
      <c r="A319" s="12"/>
      <c r="B319" s="227"/>
      <c r="C319" s="228"/>
      <c r="D319" s="229" t="s">
        <v>73</v>
      </c>
      <c r="E319" s="230" t="s">
        <v>155</v>
      </c>
      <c r="F319" s="230" t="s">
        <v>156</v>
      </c>
      <c r="G319" s="228"/>
      <c r="H319" s="228"/>
      <c r="I319" s="231"/>
      <c r="J319" s="232">
        <f>BK319</f>
        <v>0</v>
      </c>
      <c r="K319" s="228"/>
      <c r="L319" s="233"/>
      <c r="M319" s="234"/>
      <c r="N319" s="235"/>
      <c r="O319" s="235"/>
      <c r="P319" s="236">
        <f>P320+P329+P331+P333</f>
        <v>0</v>
      </c>
      <c r="Q319" s="235"/>
      <c r="R319" s="236">
        <f>R320+R329+R331+R333</f>
        <v>0</v>
      </c>
      <c r="S319" s="235"/>
      <c r="T319" s="237">
        <f>T320+T329+T331+T333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38" t="s">
        <v>157</v>
      </c>
      <c r="AT319" s="239" t="s">
        <v>73</v>
      </c>
      <c r="AU319" s="239" t="s">
        <v>74</v>
      </c>
      <c r="AY319" s="238" t="s">
        <v>158</v>
      </c>
      <c r="BK319" s="240">
        <f>BK320+BK329+BK331+BK333</f>
        <v>0</v>
      </c>
    </row>
    <row r="320" s="12" customFormat="1" ht="22.8" customHeight="1">
      <c r="A320" s="12"/>
      <c r="B320" s="227"/>
      <c r="C320" s="228"/>
      <c r="D320" s="229" t="s">
        <v>73</v>
      </c>
      <c r="E320" s="241" t="s">
        <v>159</v>
      </c>
      <c r="F320" s="241" t="s">
        <v>160</v>
      </c>
      <c r="G320" s="228"/>
      <c r="H320" s="228"/>
      <c r="I320" s="231"/>
      <c r="J320" s="242">
        <f>BK320</f>
        <v>0</v>
      </c>
      <c r="K320" s="228"/>
      <c r="L320" s="233"/>
      <c r="M320" s="234"/>
      <c r="N320" s="235"/>
      <c r="O320" s="235"/>
      <c r="P320" s="236">
        <f>SUM(P321:P328)</f>
        <v>0</v>
      </c>
      <c r="Q320" s="235"/>
      <c r="R320" s="236">
        <f>SUM(R321:R328)</f>
        <v>0</v>
      </c>
      <c r="S320" s="235"/>
      <c r="T320" s="237">
        <f>SUM(T321:T328)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38" t="s">
        <v>157</v>
      </c>
      <c r="AT320" s="239" t="s">
        <v>73</v>
      </c>
      <c r="AU320" s="239" t="s">
        <v>81</v>
      </c>
      <c r="AY320" s="238" t="s">
        <v>158</v>
      </c>
      <c r="BK320" s="240">
        <f>SUM(BK321:BK328)</f>
        <v>0</v>
      </c>
    </row>
    <row r="321" s="2" customFormat="1" ht="16.5" customHeight="1">
      <c r="A321" s="38"/>
      <c r="B321" s="39"/>
      <c r="C321" s="243" t="s">
        <v>2122</v>
      </c>
      <c r="D321" s="243" t="s">
        <v>161</v>
      </c>
      <c r="E321" s="244" t="s">
        <v>2123</v>
      </c>
      <c r="F321" s="245" t="s">
        <v>2124</v>
      </c>
      <c r="G321" s="246" t="s">
        <v>254</v>
      </c>
      <c r="H321" s="247">
        <v>1</v>
      </c>
      <c r="I321" s="248"/>
      <c r="J321" s="249">
        <f>ROUND(I321*H321,2)</f>
        <v>0</v>
      </c>
      <c r="K321" s="245" t="s">
        <v>260</v>
      </c>
      <c r="L321" s="44"/>
      <c r="M321" s="250" t="s">
        <v>1</v>
      </c>
      <c r="N321" s="251" t="s">
        <v>39</v>
      </c>
      <c r="O321" s="91"/>
      <c r="P321" s="252">
        <f>O321*H321</f>
        <v>0</v>
      </c>
      <c r="Q321" s="252">
        <v>0</v>
      </c>
      <c r="R321" s="252">
        <f>Q321*H321</f>
        <v>0</v>
      </c>
      <c r="S321" s="252">
        <v>0</v>
      </c>
      <c r="T321" s="25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54" t="s">
        <v>165</v>
      </c>
      <c r="AT321" s="254" t="s">
        <v>161</v>
      </c>
      <c r="AU321" s="254" t="s">
        <v>83</v>
      </c>
      <c r="AY321" s="17" t="s">
        <v>158</v>
      </c>
      <c r="BE321" s="255">
        <f>IF(N321="základní",J321,0)</f>
        <v>0</v>
      </c>
      <c r="BF321" s="255">
        <f>IF(N321="snížená",J321,0)</f>
        <v>0</v>
      </c>
      <c r="BG321" s="255">
        <f>IF(N321="zákl. přenesená",J321,0)</f>
        <v>0</v>
      </c>
      <c r="BH321" s="255">
        <f>IF(N321="sníž. přenesená",J321,0)</f>
        <v>0</v>
      </c>
      <c r="BI321" s="255">
        <f>IF(N321="nulová",J321,0)</f>
        <v>0</v>
      </c>
      <c r="BJ321" s="17" t="s">
        <v>81</v>
      </c>
      <c r="BK321" s="255">
        <f>ROUND(I321*H321,2)</f>
        <v>0</v>
      </c>
      <c r="BL321" s="17" t="s">
        <v>165</v>
      </c>
      <c r="BM321" s="254" t="s">
        <v>2125</v>
      </c>
    </row>
    <row r="322" s="2" customFormat="1" ht="16.5" customHeight="1">
      <c r="A322" s="38"/>
      <c r="B322" s="39"/>
      <c r="C322" s="243" t="s">
        <v>2126</v>
      </c>
      <c r="D322" s="243" t="s">
        <v>161</v>
      </c>
      <c r="E322" s="244" t="s">
        <v>2127</v>
      </c>
      <c r="F322" s="245" t="s">
        <v>2128</v>
      </c>
      <c r="G322" s="246" t="s">
        <v>254</v>
      </c>
      <c r="H322" s="247">
        <v>1</v>
      </c>
      <c r="I322" s="248"/>
      <c r="J322" s="249">
        <f>ROUND(I322*H322,2)</f>
        <v>0</v>
      </c>
      <c r="K322" s="245" t="s">
        <v>1</v>
      </c>
      <c r="L322" s="44"/>
      <c r="M322" s="250" t="s">
        <v>1</v>
      </c>
      <c r="N322" s="251" t="s">
        <v>39</v>
      </c>
      <c r="O322" s="91"/>
      <c r="P322" s="252">
        <f>O322*H322</f>
        <v>0</v>
      </c>
      <c r="Q322" s="252">
        <v>0</v>
      </c>
      <c r="R322" s="252">
        <f>Q322*H322</f>
        <v>0</v>
      </c>
      <c r="S322" s="252">
        <v>0</v>
      </c>
      <c r="T322" s="25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54" t="s">
        <v>165</v>
      </c>
      <c r="AT322" s="254" t="s">
        <v>161</v>
      </c>
      <c r="AU322" s="254" t="s">
        <v>83</v>
      </c>
      <c r="AY322" s="17" t="s">
        <v>158</v>
      </c>
      <c r="BE322" s="255">
        <f>IF(N322="základní",J322,0)</f>
        <v>0</v>
      </c>
      <c r="BF322" s="255">
        <f>IF(N322="snížená",J322,0)</f>
        <v>0</v>
      </c>
      <c r="BG322" s="255">
        <f>IF(N322="zákl. přenesená",J322,0)</f>
        <v>0</v>
      </c>
      <c r="BH322" s="255">
        <f>IF(N322="sníž. přenesená",J322,0)</f>
        <v>0</v>
      </c>
      <c r="BI322" s="255">
        <f>IF(N322="nulová",J322,0)</f>
        <v>0</v>
      </c>
      <c r="BJ322" s="17" t="s">
        <v>81</v>
      </c>
      <c r="BK322" s="255">
        <f>ROUND(I322*H322,2)</f>
        <v>0</v>
      </c>
      <c r="BL322" s="17" t="s">
        <v>165</v>
      </c>
      <c r="BM322" s="254" t="s">
        <v>2129</v>
      </c>
    </row>
    <row r="323" s="2" customFormat="1" ht="16.5" customHeight="1">
      <c r="A323" s="38"/>
      <c r="B323" s="39"/>
      <c r="C323" s="243" t="s">
        <v>2130</v>
      </c>
      <c r="D323" s="243" t="s">
        <v>161</v>
      </c>
      <c r="E323" s="244" t="s">
        <v>191</v>
      </c>
      <c r="F323" s="245" t="s">
        <v>2131</v>
      </c>
      <c r="G323" s="246" t="s">
        <v>254</v>
      </c>
      <c r="H323" s="247">
        <v>1</v>
      </c>
      <c r="I323" s="248"/>
      <c r="J323" s="249">
        <f>ROUND(I323*H323,2)</f>
        <v>0</v>
      </c>
      <c r="K323" s="245" t="s">
        <v>260</v>
      </c>
      <c r="L323" s="44"/>
      <c r="M323" s="250" t="s">
        <v>1</v>
      </c>
      <c r="N323" s="251" t="s">
        <v>39</v>
      </c>
      <c r="O323" s="91"/>
      <c r="P323" s="252">
        <f>O323*H323</f>
        <v>0</v>
      </c>
      <c r="Q323" s="252">
        <v>0</v>
      </c>
      <c r="R323" s="252">
        <f>Q323*H323</f>
        <v>0</v>
      </c>
      <c r="S323" s="252">
        <v>0</v>
      </c>
      <c r="T323" s="253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4" t="s">
        <v>165</v>
      </c>
      <c r="AT323" s="254" t="s">
        <v>161</v>
      </c>
      <c r="AU323" s="254" t="s">
        <v>83</v>
      </c>
      <c r="AY323" s="17" t="s">
        <v>158</v>
      </c>
      <c r="BE323" s="255">
        <f>IF(N323="základní",J323,0)</f>
        <v>0</v>
      </c>
      <c r="BF323" s="255">
        <f>IF(N323="snížená",J323,0)</f>
        <v>0</v>
      </c>
      <c r="BG323" s="255">
        <f>IF(N323="zákl. přenesená",J323,0)</f>
        <v>0</v>
      </c>
      <c r="BH323" s="255">
        <f>IF(N323="sníž. přenesená",J323,0)</f>
        <v>0</v>
      </c>
      <c r="BI323" s="255">
        <f>IF(N323="nulová",J323,0)</f>
        <v>0</v>
      </c>
      <c r="BJ323" s="17" t="s">
        <v>81</v>
      </c>
      <c r="BK323" s="255">
        <f>ROUND(I323*H323,2)</f>
        <v>0</v>
      </c>
      <c r="BL323" s="17" t="s">
        <v>165</v>
      </c>
      <c r="BM323" s="254" t="s">
        <v>2132</v>
      </c>
    </row>
    <row r="324" s="2" customFormat="1" ht="16.5" customHeight="1">
      <c r="A324" s="38"/>
      <c r="B324" s="39"/>
      <c r="C324" s="243" t="s">
        <v>2133</v>
      </c>
      <c r="D324" s="243" t="s">
        <v>161</v>
      </c>
      <c r="E324" s="244" t="s">
        <v>196</v>
      </c>
      <c r="F324" s="245" t="s">
        <v>197</v>
      </c>
      <c r="G324" s="246" t="s">
        <v>254</v>
      </c>
      <c r="H324" s="247">
        <v>1</v>
      </c>
      <c r="I324" s="248"/>
      <c r="J324" s="249">
        <f>ROUND(I324*H324,2)</f>
        <v>0</v>
      </c>
      <c r="K324" s="245" t="s">
        <v>260</v>
      </c>
      <c r="L324" s="44"/>
      <c r="M324" s="250" t="s">
        <v>1</v>
      </c>
      <c r="N324" s="251" t="s">
        <v>39</v>
      </c>
      <c r="O324" s="91"/>
      <c r="P324" s="252">
        <f>O324*H324</f>
        <v>0</v>
      </c>
      <c r="Q324" s="252">
        <v>0</v>
      </c>
      <c r="R324" s="252">
        <f>Q324*H324</f>
        <v>0</v>
      </c>
      <c r="S324" s="252">
        <v>0</v>
      </c>
      <c r="T324" s="25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54" t="s">
        <v>165</v>
      </c>
      <c r="AT324" s="254" t="s">
        <v>161</v>
      </c>
      <c r="AU324" s="254" t="s">
        <v>83</v>
      </c>
      <c r="AY324" s="17" t="s">
        <v>158</v>
      </c>
      <c r="BE324" s="255">
        <f>IF(N324="základní",J324,0)</f>
        <v>0</v>
      </c>
      <c r="BF324" s="255">
        <f>IF(N324="snížená",J324,0)</f>
        <v>0</v>
      </c>
      <c r="BG324" s="255">
        <f>IF(N324="zákl. přenesená",J324,0)</f>
        <v>0</v>
      </c>
      <c r="BH324" s="255">
        <f>IF(N324="sníž. přenesená",J324,0)</f>
        <v>0</v>
      </c>
      <c r="BI324" s="255">
        <f>IF(N324="nulová",J324,0)</f>
        <v>0</v>
      </c>
      <c r="BJ324" s="17" t="s">
        <v>81</v>
      </c>
      <c r="BK324" s="255">
        <f>ROUND(I324*H324,2)</f>
        <v>0</v>
      </c>
      <c r="BL324" s="17" t="s">
        <v>165</v>
      </c>
      <c r="BM324" s="254" t="s">
        <v>2134</v>
      </c>
    </row>
    <row r="325" s="2" customFormat="1" ht="16.5" customHeight="1">
      <c r="A325" s="38"/>
      <c r="B325" s="39"/>
      <c r="C325" s="243" t="s">
        <v>2135</v>
      </c>
      <c r="D325" s="243" t="s">
        <v>161</v>
      </c>
      <c r="E325" s="244" t="s">
        <v>2136</v>
      </c>
      <c r="F325" s="245" t="s">
        <v>2137</v>
      </c>
      <c r="G325" s="246" t="s">
        <v>254</v>
      </c>
      <c r="H325" s="247">
        <v>1</v>
      </c>
      <c r="I325" s="248"/>
      <c r="J325" s="249">
        <f>ROUND(I325*H325,2)</f>
        <v>0</v>
      </c>
      <c r="K325" s="245" t="s">
        <v>1</v>
      </c>
      <c r="L325" s="44"/>
      <c r="M325" s="250" t="s">
        <v>1</v>
      </c>
      <c r="N325" s="251" t="s">
        <v>39</v>
      </c>
      <c r="O325" s="91"/>
      <c r="P325" s="252">
        <f>O325*H325</f>
        <v>0</v>
      </c>
      <c r="Q325" s="252">
        <v>0</v>
      </c>
      <c r="R325" s="252">
        <f>Q325*H325</f>
        <v>0</v>
      </c>
      <c r="S325" s="252">
        <v>0</v>
      </c>
      <c r="T325" s="25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54" t="s">
        <v>165</v>
      </c>
      <c r="AT325" s="254" t="s">
        <v>161</v>
      </c>
      <c r="AU325" s="254" t="s">
        <v>83</v>
      </c>
      <c r="AY325" s="17" t="s">
        <v>158</v>
      </c>
      <c r="BE325" s="255">
        <f>IF(N325="základní",J325,0)</f>
        <v>0</v>
      </c>
      <c r="BF325" s="255">
        <f>IF(N325="snížená",J325,0)</f>
        <v>0</v>
      </c>
      <c r="BG325" s="255">
        <f>IF(N325="zákl. přenesená",J325,0)</f>
        <v>0</v>
      </c>
      <c r="BH325" s="255">
        <f>IF(N325="sníž. přenesená",J325,0)</f>
        <v>0</v>
      </c>
      <c r="BI325" s="255">
        <f>IF(N325="nulová",J325,0)</f>
        <v>0</v>
      </c>
      <c r="BJ325" s="17" t="s">
        <v>81</v>
      </c>
      <c r="BK325" s="255">
        <f>ROUND(I325*H325,2)</f>
        <v>0</v>
      </c>
      <c r="BL325" s="17" t="s">
        <v>165</v>
      </c>
      <c r="BM325" s="254" t="s">
        <v>2138</v>
      </c>
    </row>
    <row r="326" s="2" customFormat="1" ht="16.5" customHeight="1">
      <c r="A326" s="38"/>
      <c r="B326" s="39"/>
      <c r="C326" s="243" t="s">
        <v>2139</v>
      </c>
      <c r="D326" s="243" t="s">
        <v>161</v>
      </c>
      <c r="E326" s="244" t="s">
        <v>2140</v>
      </c>
      <c r="F326" s="245" t="s">
        <v>2141</v>
      </c>
      <c r="G326" s="246" t="s">
        <v>284</v>
      </c>
      <c r="H326" s="247">
        <v>80</v>
      </c>
      <c r="I326" s="248"/>
      <c r="J326" s="249">
        <f>ROUND(I326*H326,2)</f>
        <v>0</v>
      </c>
      <c r="K326" s="245" t="s">
        <v>1</v>
      </c>
      <c r="L326" s="44"/>
      <c r="M326" s="250" t="s">
        <v>1</v>
      </c>
      <c r="N326" s="251" t="s">
        <v>39</v>
      </c>
      <c r="O326" s="91"/>
      <c r="P326" s="252">
        <f>O326*H326</f>
        <v>0</v>
      </c>
      <c r="Q326" s="252">
        <v>0</v>
      </c>
      <c r="R326" s="252">
        <f>Q326*H326</f>
        <v>0</v>
      </c>
      <c r="S326" s="252">
        <v>0</v>
      </c>
      <c r="T326" s="25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54" t="s">
        <v>165</v>
      </c>
      <c r="AT326" s="254" t="s">
        <v>161</v>
      </c>
      <c r="AU326" s="254" t="s">
        <v>83</v>
      </c>
      <c r="AY326" s="17" t="s">
        <v>158</v>
      </c>
      <c r="BE326" s="255">
        <f>IF(N326="základní",J326,0)</f>
        <v>0</v>
      </c>
      <c r="BF326" s="255">
        <f>IF(N326="snížená",J326,0)</f>
        <v>0</v>
      </c>
      <c r="BG326" s="255">
        <f>IF(N326="zákl. přenesená",J326,0)</f>
        <v>0</v>
      </c>
      <c r="BH326" s="255">
        <f>IF(N326="sníž. přenesená",J326,0)</f>
        <v>0</v>
      </c>
      <c r="BI326" s="255">
        <f>IF(N326="nulová",J326,0)</f>
        <v>0</v>
      </c>
      <c r="BJ326" s="17" t="s">
        <v>81</v>
      </c>
      <c r="BK326" s="255">
        <f>ROUND(I326*H326,2)</f>
        <v>0</v>
      </c>
      <c r="BL326" s="17" t="s">
        <v>165</v>
      </c>
      <c r="BM326" s="254" t="s">
        <v>2142</v>
      </c>
    </row>
    <row r="327" s="2" customFormat="1" ht="16.5" customHeight="1">
      <c r="A327" s="38"/>
      <c r="B327" s="39"/>
      <c r="C327" s="243" t="s">
        <v>2143</v>
      </c>
      <c r="D327" s="243" t="s">
        <v>161</v>
      </c>
      <c r="E327" s="244" t="s">
        <v>2144</v>
      </c>
      <c r="F327" s="245" t="s">
        <v>2145</v>
      </c>
      <c r="G327" s="246" t="s">
        <v>284</v>
      </c>
      <c r="H327" s="247">
        <v>90</v>
      </c>
      <c r="I327" s="248"/>
      <c r="J327" s="249">
        <f>ROUND(I327*H327,2)</f>
        <v>0</v>
      </c>
      <c r="K327" s="245" t="s">
        <v>1</v>
      </c>
      <c r="L327" s="44"/>
      <c r="M327" s="250" t="s">
        <v>1</v>
      </c>
      <c r="N327" s="251" t="s">
        <v>39</v>
      </c>
      <c r="O327" s="91"/>
      <c r="P327" s="252">
        <f>O327*H327</f>
        <v>0</v>
      </c>
      <c r="Q327" s="252">
        <v>0</v>
      </c>
      <c r="R327" s="252">
        <f>Q327*H327</f>
        <v>0</v>
      </c>
      <c r="S327" s="252">
        <v>0</v>
      </c>
      <c r="T327" s="25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54" t="s">
        <v>165</v>
      </c>
      <c r="AT327" s="254" t="s">
        <v>161</v>
      </c>
      <c r="AU327" s="254" t="s">
        <v>83</v>
      </c>
      <c r="AY327" s="17" t="s">
        <v>158</v>
      </c>
      <c r="BE327" s="255">
        <f>IF(N327="základní",J327,0)</f>
        <v>0</v>
      </c>
      <c r="BF327" s="255">
        <f>IF(N327="snížená",J327,0)</f>
        <v>0</v>
      </c>
      <c r="BG327" s="255">
        <f>IF(N327="zákl. přenesená",J327,0)</f>
        <v>0</v>
      </c>
      <c r="BH327" s="255">
        <f>IF(N327="sníž. přenesená",J327,0)</f>
        <v>0</v>
      </c>
      <c r="BI327" s="255">
        <f>IF(N327="nulová",J327,0)</f>
        <v>0</v>
      </c>
      <c r="BJ327" s="17" t="s">
        <v>81</v>
      </c>
      <c r="BK327" s="255">
        <f>ROUND(I327*H327,2)</f>
        <v>0</v>
      </c>
      <c r="BL327" s="17" t="s">
        <v>165</v>
      </c>
      <c r="BM327" s="254" t="s">
        <v>2146</v>
      </c>
    </row>
    <row r="328" s="2" customFormat="1" ht="16.5" customHeight="1">
      <c r="A328" s="38"/>
      <c r="B328" s="39"/>
      <c r="C328" s="243" t="s">
        <v>2147</v>
      </c>
      <c r="D328" s="243" t="s">
        <v>161</v>
      </c>
      <c r="E328" s="244" t="s">
        <v>2148</v>
      </c>
      <c r="F328" s="245" t="s">
        <v>2149</v>
      </c>
      <c r="G328" s="246" t="s">
        <v>284</v>
      </c>
      <c r="H328" s="247">
        <v>120</v>
      </c>
      <c r="I328" s="248"/>
      <c r="J328" s="249">
        <f>ROUND(I328*H328,2)</f>
        <v>0</v>
      </c>
      <c r="K328" s="245" t="s">
        <v>1</v>
      </c>
      <c r="L328" s="44"/>
      <c r="M328" s="250" t="s">
        <v>1</v>
      </c>
      <c r="N328" s="251" t="s">
        <v>39</v>
      </c>
      <c r="O328" s="91"/>
      <c r="P328" s="252">
        <f>O328*H328</f>
        <v>0</v>
      </c>
      <c r="Q328" s="252">
        <v>0</v>
      </c>
      <c r="R328" s="252">
        <f>Q328*H328</f>
        <v>0</v>
      </c>
      <c r="S328" s="252">
        <v>0</v>
      </c>
      <c r="T328" s="25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4" t="s">
        <v>165</v>
      </c>
      <c r="AT328" s="254" t="s">
        <v>161</v>
      </c>
      <c r="AU328" s="254" t="s">
        <v>83</v>
      </c>
      <c r="AY328" s="17" t="s">
        <v>158</v>
      </c>
      <c r="BE328" s="255">
        <f>IF(N328="základní",J328,0)</f>
        <v>0</v>
      </c>
      <c r="BF328" s="255">
        <f>IF(N328="snížená",J328,0)</f>
        <v>0</v>
      </c>
      <c r="BG328" s="255">
        <f>IF(N328="zákl. přenesená",J328,0)</f>
        <v>0</v>
      </c>
      <c r="BH328" s="255">
        <f>IF(N328="sníž. přenesená",J328,0)</f>
        <v>0</v>
      </c>
      <c r="BI328" s="255">
        <f>IF(N328="nulová",J328,0)</f>
        <v>0</v>
      </c>
      <c r="BJ328" s="17" t="s">
        <v>81</v>
      </c>
      <c r="BK328" s="255">
        <f>ROUND(I328*H328,2)</f>
        <v>0</v>
      </c>
      <c r="BL328" s="17" t="s">
        <v>165</v>
      </c>
      <c r="BM328" s="254" t="s">
        <v>2150</v>
      </c>
    </row>
    <row r="329" s="12" customFormat="1" ht="22.8" customHeight="1">
      <c r="A329" s="12"/>
      <c r="B329" s="227"/>
      <c r="C329" s="228"/>
      <c r="D329" s="229" t="s">
        <v>73</v>
      </c>
      <c r="E329" s="241" t="s">
        <v>221</v>
      </c>
      <c r="F329" s="241" t="s">
        <v>222</v>
      </c>
      <c r="G329" s="228"/>
      <c r="H329" s="228"/>
      <c r="I329" s="231"/>
      <c r="J329" s="242">
        <f>BK329</f>
        <v>0</v>
      </c>
      <c r="K329" s="228"/>
      <c r="L329" s="233"/>
      <c r="M329" s="234"/>
      <c r="N329" s="235"/>
      <c r="O329" s="235"/>
      <c r="P329" s="236">
        <f>P330</f>
        <v>0</v>
      </c>
      <c r="Q329" s="235"/>
      <c r="R329" s="236">
        <f>R330</f>
        <v>0</v>
      </c>
      <c r="S329" s="235"/>
      <c r="T329" s="237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38" t="s">
        <v>157</v>
      </c>
      <c r="AT329" s="239" t="s">
        <v>73</v>
      </c>
      <c r="AU329" s="239" t="s">
        <v>81</v>
      </c>
      <c r="AY329" s="238" t="s">
        <v>158</v>
      </c>
      <c r="BK329" s="240">
        <f>BK330</f>
        <v>0</v>
      </c>
    </row>
    <row r="330" s="2" customFormat="1" ht="16.5" customHeight="1">
      <c r="A330" s="38"/>
      <c r="B330" s="39"/>
      <c r="C330" s="243" t="s">
        <v>2151</v>
      </c>
      <c r="D330" s="243" t="s">
        <v>161</v>
      </c>
      <c r="E330" s="244" t="s">
        <v>2152</v>
      </c>
      <c r="F330" s="245" t="s">
        <v>2153</v>
      </c>
      <c r="G330" s="246" t="s">
        <v>81</v>
      </c>
      <c r="H330" s="247">
        <v>1</v>
      </c>
      <c r="I330" s="248"/>
      <c r="J330" s="249">
        <f>ROUND(I330*H330,2)</f>
        <v>0</v>
      </c>
      <c r="K330" s="245" t="s">
        <v>1</v>
      </c>
      <c r="L330" s="44"/>
      <c r="M330" s="250" t="s">
        <v>1</v>
      </c>
      <c r="N330" s="251" t="s">
        <v>39</v>
      </c>
      <c r="O330" s="91"/>
      <c r="P330" s="252">
        <f>O330*H330</f>
        <v>0</v>
      </c>
      <c r="Q330" s="252">
        <v>0</v>
      </c>
      <c r="R330" s="252">
        <f>Q330*H330</f>
        <v>0</v>
      </c>
      <c r="S330" s="252">
        <v>0</v>
      </c>
      <c r="T330" s="25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54" t="s">
        <v>165</v>
      </c>
      <c r="AT330" s="254" t="s">
        <v>161</v>
      </c>
      <c r="AU330" s="254" t="s">
        <v>83</v>
      </c>
      <c r="AY330" s="17" t="s">
        <v>158</v>
      </c>
      <c r="BE330" s="255">
        <f>IF(N330="základní",J330,0)</f>
        <v>0</v>
      </c>
      <c r="BF330" s="255">
        <f>IF(N330="snížená",J330,0)</f>
        <v>0</v>
      </c>
      <c r="BG330" s="255">
        <f>IF(N330="zákl. přenesená",J330,0)</f>
        <v>0</v>
      </c>
      <c r="BH330" s="255">
        <f>IF(N330="sníž. přenesená",J330,0)</f>
        <v>0</v>
      </c>
      <c r="BI330" s="255">
        <f>IF(N330="nulová",J330,0)</f>
        <v>0</v>
      </c>
      <c r="BJ330" s="17" t="s">
        <v>81</v>
      </c>
      <c r="BK330" s="255">
        <f>ROUND(I330*H330,2)</f>
        <v>0</v>
      </c>
      <c r="BL330" s="17" t="s">
        <v>165</v>
      </c>
      <c r="BM330" s="254" t="s">
        <v>2154</v>
      </c>
    </row>
    <row r="331" s="12" customFormat="1" ht="22.8" customHeight="1">
      <c r="A331" s="12"/>
      <c r="B331" s="227"/>
      <c r="C331" s="228"/>
      <c r="D331" s="229" t="s">
        <v>73</v>
      </c>
      <c r="E331" s="241" t="s">
        <v>2155</v>
      </c>
      <c r="F331" s="241" t="s">
        <v>2156</v>
      </c>
      <c r="G331" s="228"/>
      <c r="H331" s="228"/>
      <c r="I331" s="231"/>
      <c r="J331" s="242">
        <f>BK331</f>
        <v>0</v>
      </c>
      <c r="K331" s="228"/>
      <c r="L331" s="233"/>
      <c r="M331" s="234"/>
      <c r="N331" s="235"/>
      <c r="O331" s="235"/>
      <c r="P331" s="236">
        <f>P332</f>
        <v>0</v>
      </c>
      <c r="Q331" s="235"/>
      <c r="R331" s="236">
        <f>R332</f>
        <v>0</v>
      </c>
      <c r="S331" s="235"/>
      <c r="T331" s="237">
        <f>T332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38" t="s">
        <v>157</v>
      </c>
      <c r="AT331" s="239" t="s">
        <v>73</v>
      </c>
      <c r="AU331" s="239" t="s">
        <v>81</v>
      </c>
      <c r="AY331" s="238" t="s">
        <v>158</v>
      </c>
      <c r="BK331" s="240">
        <f>BK332</f>
        <v>0</v>
      </c>
    </row>
    <row r="332" s="2" customFormat="1" ht="16.5" customHeight="1">
      <c r="A332" s="38"/>
      <c r="B332" s="39"/>
      <c r="C332" s="243" t="s">
        <v>2157</v>
      </c>
      <c r="D332" s="243" t="s">
        <v>161</v>
      </c>
      <c r="E332" s="244" t="s">
        <v>2158</v>
      </c>
      <c r="F332" s="245" t="s">
        <v>2159</v>
      </c>
      <c r="G332" s="246" t="s">
        <v>254</v>
      </c>
      <c r="H332" s="247">
        <v>1</v>
      </c>
      <c r="I332" s="248"/>
      <c r="J332" s="249">
        <f>ROUND(I332*H332,2)</f>
        <v>0</v>
      </c>
      <c r="K332" s="245" t="s">
        <v>1</v>
      </c>
      <c r="L332" s="44"/>
      <c r="M332" s="250" t="s">
        <v>1</v>
      </c>
      <c r="N332" s="251" t="s">
        <v>39</v>
      </c>
      <c r="O332" s="91"/>
      <c r="P332" s="252">
        <f>O332*H332</f>
        <v>0</v>
      </c>
      <c r="Q332" s="252">
        <v>0</v>
      </c>
      <c r="R332" s="252">
        <f>Q332*H332</f>
        <v>0</v>
      </c>
      <c r="S332" s="252">
        <v>0</v>
      </c>
      <c r="T332" s="25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54" t="s">
        <v>165</v>
      </c>
      <c r="AT332" s="254" t="s">
        <v>161</v>
      </c>
      <c r="AU332" s="254" t="s">
        <v>83</v>
      </c>
      <c r="AY332" s="17" t="s">
        <v>158</v>
      </c>
      <c r="BE332" s="255">
        <f>IF(N332="základní",J332,0)</f>
        <v>0</v>
      </c>
      <c r="BF332" s="255">
        <f>IF(N332="snížená",J332,0)</f>
        <v>0</v>
      </c>
      <c r="BG332" s="255">
        <f>IF(N332="zákl. přenesená",J332,0)</f>
        <v>0</v>
      </c>
      <c r="BH332" s="255">
        <f>IF(N332="sníž. přenesená",J332,0)</f>
        <v>0</v>
      </c>
      <c r="BI332" s="255">
        <f>IF(N332="nulová",J332,0)</f>
        <v>0</v>
      </c>
      <c r="BJ332" s="17" t="s">
        <v>81</v>
      </c>
      <c r="BK332" s="255">
        <f>ROUND(I332*H332,2)</f>
        <v>0</v>
      </c>
      <c r="BL332" s="17" t="s">
        <v>165</v>
      </c>
      <c r="BM332" s="254" t="s">
        <v>2160</v>
      </c>
    </row>
    <row r="333" s="12" customFormat="1" ht="22.8" customHeight="1">
      <c r="A333" s="12"/>
      <c r="B333" s="227"/>
      <c r="C333" s="228"/>
      <c r="D333" s="229" t="s">
        <v>73</v>
      </c>
      <c r="E333" s="241" t="s">
        <v>2161</v>
      </c>
      <c r="F333" s="241" t="s">
        <v>2162</v>
      </c>
      <c r="G333" s="228"/>
      <c r="H333" s="228"/>
      <c r="I333" s="231"/>
      <c r="J333" s="242">
        <f>BK333</f>
        <v>0</v>
      </c>
      <c r="K333" s="228"/>
      <c r="L333" s="233"/>
      <c r="M333" s="234"/>
      <c r="N333" s="235"/>
      <c r="O333" s="235"/>
      <c r="P333" s="236">
        <f>SUM(P334:P363)</f>
        <v>0</v>
      </c>
      <c r="Q333" s="235"/>
      <c r="R333" s="236">
        <f>SUM(R334:R363)</f>
        <v>0</v>
      </c>
      <c r="S333" s="235"/>
      <c r="T333" s="237">
        <f>SUM(T334:T363)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38" t="s">
        <v>81</v>
      </c>
      <c r="AT333" s="239" t="s">
        <v>73</v>
      </c>
      <c r="AU333" s="239" t="s">
        <v>81</v>
      </c>
      <c r="AY333" s="238" t="s">
        <v>158</v>
      </c>
      <c r="BK333" s="240">
        <f>SUM(BK334:BK363)</f>
        <v>0</v>
      </c>
    </row>
    <row r="334" s="2" customFormat="1" ht="16.5" customHeight="1">
      <c r="A334" s="38"/>
      <c r="B334" s="39"/>
      <c r="C334" s="243" t="s">
        <v>2163</v>
      </c>
      <c r="D334" s="243" t="s">
        <v>161</v>
      </c>
      <c r="E334" s="244" t="s">
        <v>2164</v>
      </c>
      <c r="F334" s="245" t="s">
        <v>2165</v>
      </c>
      <c r="G334" s="246" t="s">
        <v>254</v>
      </c>
      <c r="H334" s="247">
        <v>5</v>
      </c>
      <c r="I334" s="248"/>
      <c r="J334" s="249">
        <f>ROUND(I334*H334,2)</f>
        <v>0</v>
      </c>
      <c r="K334" s="245" t="s">
        <v>1</v>
      </c>
      <c r="L334" s="44"/>
      <c r="M334" s="250" t="s">
        <v>1</v>
      </c>
      <c r="N334" s="251" t="s">
        <v>39</v>
      </c>
      <c r="O334" s="91"/>
      <c r="P334" s="252">
        <f>O334*H334</f>
        <v>0</v>
      </c>
      <c r="Q334" s="252">
        <v>0</v>
      </c>
      <c r="R334" s="252">
        <f>Q334*H334</f>
        <v>0</v>
      </c>
      <c r="S334" s="252">
        <v>0</v>
      </c>
      <c r="T334" s="25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4" t="s">
        <v>170</v>
      </c>
      <c r="AT334" s="254" t="s">
        <v>161</v>
      </c>
      <c r="AU334" s="254" t="s">
        <v>83</v>
      </c>
      <c r="AY334" s="17" t="s">
        <v>158</v>
      </c>
      <c r="BE334" s="255">
        <f>IF(N334="základní",J334,0)</f>
        <v>0</v>
      </c>
      <c r="BF334" s="255">
        <f>IF(N334="snížená",J334,0)</f>
        <v>0</v>
      </c>
      <c r="BG334" s="255">
        <f>IF(N334="zákl. přenesená",J334,0)</f>
        <v>0</v>
      </c>
      <c r="BH334" s="255">
        <f>IF(N334="sníž. přenesená",J334,0)</f>
        <v>0</v>
      </c>
      <c r="BI334" s="255">
        <f>IF(N334="nulová",J334,0)</f>
        <v>0</v>
      </c>
      <c r="BJ334" s="17" t="s">
        <v>81</v>
      </c>
      <c r="BK334" s="255">
        <f>ROUND(I334*H334,2)</f>
        <v>0</v>
      </c>
      <c r="BL334" s="17" t="s">
        <v>170</v>
      </c>
      <c r="BM334" s="254" t="s">
        <v>2166</v>
      </c>
    </row>
    <row r="335" s="2" customFormat="1" ht="16.5" customHeight="1">
      <c r="A335" s="38"/>
      <c r="B335" s="39"/>
      <c r="C335" s="294" t="s">
        <v>2167</v>
      </c>
      <c r="D335" s="294" t="s">
        <v>384</v>
      </c>
      <c r="E335" s="295" t="s">
        <v>2168</v>
      </c>
      <c r="F335" s="296" t="s">
        <v>2169</v>
      </c>
      <c r="G335" s="297" t="s">
        <v>254</v>
      </c>
      <c r="H335" s="298">
        <v>5</v>
      </c>
      <c r="I335" s="299"/>
      <c r="J335" s="300">
        <f>ROUND(I335*H335,2)</f>
        <v>0</v>
      </c>
      <c r="K335" s="296" t="s">
        <v>1</v>
      </c>
      <c r="L335" s="301"/>
      <c r="M335" s="302" t="s">
        <v>1</v>
      </c>
      <c r="N335" s="303" t="s">
        <v>39</v>
      </c>
      <c r="O335" s="91"/>
      <c r="P335" s="252">
        <f>O335*H335</f>
        <v>0</v>
      </c>
      <c r="Q335" s="252">
        <v>0</v>
      </c>
      <c r="R335" s="252">
        <f>Q335*H335</f>
        <v>0</v>
      </c>
      <c r="S335" s="252">
        <v>0</v>
      </c>
      <c r="T335" s="25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54" t="s">
        <v>190</v>
      </c>
      <c r="AT335" s="254" t="s">
        <v>384</v>
      </c>
      <c r="AU335" s="254" t="s">
        <v>83</v>
      </c>
      <c r="AY335" s="17" t="s">
        <v>158</v>
      </c>
      <c r="BE335" s="255">
        <f>IF(N335="základní",J335,0)</f>
        <v>0</v>
      </c>
      <c r="BF335" s="255">
        <f>IF(N335="snížená",J335,0)</f>
        <v>0</v>
      </c>
      <c r="BG335" s="255">
        <f>IF(N335="zákl. přenesená",J335,0)</f>
        <v>0</v>
      </c>
      <c r="BH335" s="255">
        <f>IF(N335="sníž. přenesená",J335,0)</f>
        <v>0</v>
      </c>
      <c r="BI335" s="255">
        <f>IF(N335="nulová",J335,0)</f>
        <v>0</v>
      </c>
      <c r="BJ335" s="17" t="s">
        <v>81</v>
      </c>
      <c r="BK335" s="255">
        <f>ROUND(I335*H335,2)</f>
        <v>0</v>
      </c>
      <c r="BL335" s="17" t="s">
        <v>170</v>
      </c>
      <c r="BM335" s="254" t="s">
        <v>2170</v>
      </c>
    </row>
    <row r="336" s="2" customFormat="1" ht="16.5" customHeight="1">
      <c r="A336" s="38"/>
      <c r="B336" s="39"/>
      <c r="C336" s="243" t="s">
        <v>2171</v>
      </c>
      <c r="D336" s="243" t="s">
        <v>161</v>
      </c>
      <c r="E336" s="244" t="s">
        <v>2172</v>
      </c>
      <c r="F336" s="245" t="s">
        <v>2173</v>
      </c>
      <c r="G336" s="246" t="s">
        <v>254</v>
      </c>
      <c r="H336" s="247">
        <v>5</v>
      </c>
      <c r="I336" s="248"/>
      <c r="J336" s="249">
        <f>ROUND(I336*H336,2)</f>
        <v>0</v>
      </c>
      <c r="K336" s="245" t="s">
        <v>1</v>
      </c>
      <c r="L336" s="44"/>
      <c r="M336" s="250" t="s">
        <v>1</v>
      </c>
      <c r="N336" s="251" t="s">
        <v>39</v>
      </c>
      <c r="O336" s="91"/>
      <c r="P336" s="252">
        <f>O336*H336</f>
        <v>0</v>
      </c>
      <c r="Q336" s="252">
        <v>0</v>
      </c>
      <c r="R336" s="252">
        <f>Q336*H336</f>
        <v>0</v>
      </c>
      <c r="S336" s="252">
        <v>0</v>
      </c>
      <c r="T336" s="25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54" t="s">
        <v>170</v>
      </c>
      <c r="AT336" s="254" t="s">
        <v>161</v>
      </c>
      <c r="AU336" s="254" t="s">
        <v>83</v>
      </c>
      <c r="AY336" s="17" t="s">
        <v>158</v>
      </c>
      <c r="BE336" s="255">
        <f>IF(N336="základní",J336,0)</f>
        <v>0</v>
      </c>
      <c r="BF336" s="255">
        <f>IF(N336="snížená",J336,0)</f>
        <v>0</v>
      </c>
      <c r="BG336" s="255">
        <f>IF(N336="zákl. přenesená",J336,0)</f>
        <v>0</v>
      </c>
      <c r="BH336" s="255">
        <f>IF(N336="sníž. přenesená",J336,0)</f>
        <v>0</v>
      </c>
      <c r="BI336" s="255">
        <f>IF(N336="nulová",J336,0)</f>
        <v>0</v>
      </c>
      <c r="BJ336" s="17" t="s">
        <v>81</v>
      </c>
      <c r="BK336" s="255">
        <f>ROUND(I336*H336,2)</f>
        <v>0</v>
      </c>
      <c r="BL336" s="17" t="s">
        <v>170</v>
      </c>
      <c r="BM336" s="254" t="s">
        <v>2174</v>
      </c>
    </row>
    <row r="337" s="2" customFormat="1" ht="16.5" customHeight="1">
      <c r="A337" s="38"/>
      <c r="B337" s="39"/>
      <c r="C337" s="294" t="s">
        <v>2175</v>
      </c>
      <c r="D337" s="294" t="s">
        <v>384</v>
      </c>
      <c r="E337" s="295" t="s">
        <v>2176</v>
      </c>
      <c r="F337" s="296" t="s">
        <v>2177</v>
      </c>
      <c r="G337" s="297" t="s">
        <v>254</v>
      </c>
      <c r="H337" s="298">
        <v>5</v>
      </c>
      <c r="I337" s="299"/>
      <c r="J337" s="300">
        <f>ROUND(I337*H337,2)</f>
        <v>0</v>
      </c>
      <c r="K337" s="296" t="s">
        <v>1</v>
      </c>
      <c r="L337" s="301"/>
      <c r="M337" s="302" t="s">
        <v>1</v>
      </c>
      <c r="N337" s="303" t="s">
        <v>39</v>
      </c>
      <c r="O337" s="91"/>
      <c r="P337" s="252">
        <f>O337*H337</f>
        <v>0</v>
      </c>
      <c r="Q337" s="252">
        <v>0</v>
      </c>
      <c r="R337" s="252">
        <f>Q337*H337</f>
        <v>0</v>
      </c>
      <c r="S337" s="252">
        <v>0</v>
      </c>
      <c r="T337" s="25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4" t="s">
        <v>190</v>
      </c>
      <c r="AT337" s="254" t="s">
        <v>384</v>
      </c>
      <c r="AU337" s="254" t="s">
        <v>83</v>
      </c>
      <c r="AY337" s="17" t="s">
        <v>158</v>
      </c>
      <c r="BE337" s="255">
        <f>IF(N337="základní",J337,0)</f>
        <v>0</v>
      </c>
      <c r="BF337" s="255">
        <f>IF(N337="snížená",J337,0)</f>
        <v>0</v>
      </c>
      <c r="BG337" s="255">
        <f>IF(N337="zákl. přenesená",J337,0)</f>
        <v>0</v>
      </c>
      <c r="BH337" s="255">
        <f>IF(N337="sníž. přenesená",J337,0)</f>
        <v>0</v>
      </c>
      <c r="BI337" s="255">
        <f>IF(N337="nulová",J337,0)</f>
        <v>0</v>
      </c>
      <c r="BJ337" s="17" t="s">
        <v>81</v>
      </c>
      <c r="BK337" s="255">
        <f>ROUND(I337*H337,2)</f>
        <v>0</v>
      </c>
      <c r="BL337" s="17" t="s">
        <v>170</v>
      </c>
      <c r="BM337" s="254" t="s">
        <v>2178</v>
      </c>
    </row>
    <row r="338" s="2" customFormat="1" ht="16.5" customHeight="1">
      <c r="A338" s="38"/>
      <c r="B338" s="39"/>
      <c r="C338" s="243" t="s">
        <v>2179</v>
      </c>
      <c r="D338" s="243" t="s">
        <v>161</v>
      </c>
      <c r="E338" s="244" t="s">
        <v>2180</v>
      </c>
      <c r="F338" s="245" t="s">
        <v>2181</v>
      </c>
      <c r="G338" s="246" t="s">
        <v>254</v>
      </c>
      <c r="H338" s="247">
        <v>5</v>
      </c>
      <c r="I338" s="248"/>
      <c r="J338" s="249">
        <f>ROUND(I338*H338,2)</f>
        <v>0</v>
      </c>
      <c r="K338" s="245" t="s">
        <v>1</v>
      </c>
      <c r="L338" s="44"/>
      <c r="M338" s="250" t="s">
        <v>1</v>
      </c>
      <c r="N338" s="251" t="s">
        <v>39</v>
      </c>
      <c r="O338" s="91"/>
      <c r="P338" s="252">
        <f>O338*H338</f>
        <v>0</v>
      </c>
      <c r="Q338" s="252">
        <v>0</v>
      </c>
      <c r="R338" s="252">
        <f>Q338*H338</f>
        <v>0</v>
      </c>
      <c r="S338" s="252">
        <v>0</v>
      </c>
      <c r="T338" s="25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54" t="s">
        <v>170</v>
      </c>
      <c r="AT338" s="254" t="s">
        <v>161</v>
      </c>
      <c r="AU338" s="254" t="s">
        <v>83</v>
      </c>
      <c r="AY338" s="17" t="s">
        <v>158</v>
      </c>
      <c r="BE338" s="255">
        <f>IF(N338="základní",J338,0)</f>
        <v>0</v>
      </c>
      <c r="BF338" s="255">
        <f>IF(N338="snížená",J338,0)</f>
        <v>0</v>
      </c>
      <c r="BG338" s="255">
        <f>IF(N338="zákl. přenesená",J338,0)</f>
        <v>0</v>
      </c>
      <c r="BH338" s="255">
        <f>IF(N338="sníž. přenesená",J338,0)</f>
        <v>0</v>
      </c>
      <c r="BI338" s="255">
        <f>IF(N338="nulová",J338,0)</f>
        <v>0</v>
      </c>
      <c r="BJ338" s="17" t="s">
        <v>81</v>
      </c>
      <c r="BK338" s="255">
        <f>ROUND(I338*H338,2)</f>
        <v>0</v>
      </c>
      <c r="BL338" s="17" t="s">
        <v>170</v>
      </c>
      <c r="BM338" s="254" t="s">
        <v>2182</v>
      </c>
    </row>
    <row r="339" s="2" customFormat="1" ht="21.75" customHeight="1">
      <c r="A339" s="38"/>
      <c r="B339" s="39"/>
      <c r="C339" s="294" t="s">
        <v>2183</v>
      </c>
      <c r="D339" s="294" t="s">
        <v>384</v>
      </c>
      <c r="E339" s="295" t="s">
        <v>2184</v>
      </c>
      <c r="F339" s="296" t="s">
        <v>2185</v>
      </c>
      <c r="G339" s="297" t="s">
        <v>254</v>
      </c>
      <c r="H339" s="298">
        <v>5</v>
      </c>
      <c r="I339" s="299"/>
      <c r="J339" s="300">
        <f>ROUND(I339*H339,2)</f>
        <v>0</v>
      </c>
      <c r="K339" s="296" t="s">
        <v>1</v>
      </c>
      <c r="L339" s="301"/>
      <c r="M339" s="302" t="s">
        <v>1</v>
      </c>
      <c r="N339" s="303" t="s">
        <v>39</v>
      </c>
      <c r="O339" s="91"/>
      <c r="P339" s="252">
        <f>O339*H339</f>
        <v>0</v>
      </c>
      <c r="Q339" s="252">
        <v>0</v>
      </c>
      <c r="R339" s="252">
        <f>Q339*H339</f>
        <v>0</v>
      </c>
      <c r="S339" s="252">
        <v>0</v>
      </c>
      <c r="T339" s="253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4" t="s">
        <v>190</v>
      </c>
      <c r="AT339" s="254" t="s">
        <v>384</v>
      </c>
      <c r="AU339" s="254" t="s">
        <v>83</v>
      </c>
      <c r="AY339" s="17" t="s">
        <v>158</v>
      </c>
      <c r="BE339" s="255">
        <f>IF(N339="základní",J339,0)</f>
        <v>0</v>
      </c>
      <c r="BF339" s="255">
        <f>IF(N339="snížená",J339,0)</f>
        <v>0</v>
      </c>
      <c r="BG339" s="255">
        <f>IF(N339="zákl. přenesená",J339,0)</f>
        <v>0</v>
      </c>
      <c r="BH339" s="255">
        <f>IF(N339="sníž. přenesená",J339,0)</f>
        <v>0</v>
      </c>
      <c r="BI339" s="255">
        <f>IF(N339="nulová",J339,0)</f>
        <v>0</v>
      </c>
      <c r="BJ339" s="17" t="s">
        <v>81</v>
      </c>
      <c r="BK339" s="255">
        <f>ROUND(I339*H339,2)</f>
        <v>0</v>
      </c>
      <c r="BL339" s="17" t="s">
        <v>170</v>
      </c>
      <c r="BM339" s="254" t="s">
        <v>2186</v>
      </c>
    </row>
    <row r="340" s="2" customFormat="1" ht="16.5" customHeight="1">
      <c r="A340" s="38"/>
      <c r="B340" s="39"/>
      <c r="C340" s="243" t="s">
        <v>2187</v>
      </c>
      <c r="D340" s="243" t="s">
        <v>161</v>
      </c>
      <c r="E340" s="244" t="s">
        <v>2188</v>
      </c>
      <c r="F340" s="245" t="s">
        <v>2189</v>
      </c>
      <c r="G340" s="246" t="s">
        <v>254</v>
      </c>
      <c r="H340" s="247">
        <v>2</v>
      </c>
      <c r="I340" s="248"/>
      <c r="J340" s="249">
        <f>ROUND(I340*H340,2)</f>
        <v>0</v>
      </c>
      <c r="K340" s="245" t="s">
        <v>1</v>
      </c>
      <c r="L340" s="44"/>
      <c r="M340" s="250" t="s">
        <v>1</v>
      </c>
      <c r="N340" s="251" t="s">
        <v>39</v>
      </c>
      <c r="O340" s="91"/>
      <c r="P340" s="252">
        <f>O340*H340</f>
        <v>0</v>
      </c>
      <c r="Q340" s="252">
        <v>0</v>
      </c>
      <c r="R340" s="252">
        <f>Q340*H340</f>
        <v>0</v>
      </c>
      <c r="S340" s="252">
        <v>0</v>
      </c>
      <c r="T340" s="25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54" t="s">
        <v>170</v>
      </c>
      <c r="AT340" s="254" t="s">
        <v>161</v>
      </c>
      <c r="AU340" s="254" t="s">
        <v>83</v>
      </c>
      <c r="AY340" s="17" t="s">
        <v>158</v>
      </c>
      <c r="BE340" s="255">
        <f>IF(N340="základní",J340,0)</f>
        <v>0</v>
      </c>
      <c r="BF340" s="255">
        <f>IF(N340="snížená",J340,0)</f>
        <v>0</v>
      </c>
      <c r="BG340" s="255">
        <f>IF(N340="zákl. přenesená",J340,0)</f>
        <v>0</v>
      </c>
      <c r="BH340" s="255">
        <f>IF(N340="sníž. přenesená",J340,0)</f>
        <v>0</v>
      </c>
      <c r="BI340" s="255">
        <f>IF(N340="nulová",J340,0)</f>
        <v>0</v>
      </c>
      <c r="BJ340" s="17" t="s">
        <v>81</v>
      </c>
      <c r="BK340" s="255">
        <f>ROUND(I340*H340,2)</f>
        <v>0</v>
      </c>
      <c r="BL340" s="17" t="s">
        <v>170</v>
      </c>
      <c r="BM340" s="254" t="s">
        <v>2190</v>
      </c>
    </row>
    <row r="341" s="2" customFormat="1" ht="16.5" customHeight="1">
      <c r="A341" s="38"/>
      <c r="B341" s="39"/>
      <c r="C341" s="294" t="s">
        <v>2191</v>
      </c>
      <c r="D341" s="294" t="s">
        <v>384</v>
      </c>
      <c r="E341" s="295" t="s">
        <v>2192</v>
      </c>
      <c r="F341" s="296" t="s">
        <v>2193</v>
      </c>
      <c r="G341" s="297" t="s">
        <v>254</v>
      </c>
      <c r="H341" s="298">
        <v>2</v>
      </c>
      <c r="I341" s="299"/>
      <c r="J341" s="300">
        <f>ROUND(I341*H341,2)</f>
        <v>0</v>
      </c>
      <c r="K341" s="296" t="s">
        <v>1</v>
      </c>
      <c r="L341" s="301"/>
      <c r="M341" s="302" t="s">
        <v>1</v>
      </c>
      <c r="N341" s="303" t="s">
        <v>39</v>
      </c>
      <c r="O341" s="91"/>
      <c r="P341" s="252">
        <f>O341*H341</f>
        <v>0</v>
      </c>
      <c r="Q341" s="252">
        <v>0</v>
      </c>
      <c r="R341" s="252">
        <f>Q341*H341</f>
        <v>0</v>
      </c>
      <c r="S341" s="252">
        <v>0</v>
      </c>
      <c r="T341" s="25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54" t="s">
        <v>190</v>
      </c>
      <c r="AT341" s="254" t="s">
        <v>384</v>
      </c>
      <c r="AU341" s="254" t="s">
        <v>83</v>
      </c>
      <c r="AY341" s="17" t="s">
        <v>158</v>
      </c>
      <c r="BE341" s="255">
        <f>IF(N341="základní",J341,0)</f>
        <v>0</v>
      </c>
      <c r="BF341" s="255">
        <f>IF(N341="snížená",J341,0)</f>
        <v>0</v>
      </c>
      <c r="BG341" s="255">
        <f>IF(N341="zákl. přenesená",J341,0)</f>
        <v>0</v>
      </c>
      <c r="BH341" s="255">
        <f>IF(N341="sníž. přenesená",J341,0)</f>
        <v>0</v>
      </c>
      <c r="BI341" s="255">
        <f>IF(N341="nulová",J341,0)</f>
        <v>0</v>
      </c>
      <c r="BJ341" s="17" t="s">
        <v>81</v>
      </c>
      <c r="BK341" s="255">
        <f>ROUND(I341*H341,2)</f>
        <v>0</v>
      </c>
      <c r="BL341" s="17" t="s">
        <v>170</v>
      </c>
      <c r="BM341" s="254" t="s">
        <v>2194</v>
      </c>
    </row>
    <row r="342" s="2" customFormat="1" ht="16.5" customHeight="1">
      <c r="A342" s="38"/>
      <c r="B342" s="39"/>
      <c r="C342" s="243" t="s">
        <v>2195</v>
      </c>
      <c r="D342" s="243" t="s">
        <v>161</v>
      </c>
      <c r="E342" s="244" t="s">
        <v>2196</v>
      </c>
      <c r="F342" s="245" t="s">
        <v>2197</v>
      </c>
      <c r="G342" s="246" t="s">
        <v>254</v>
      </c>
      <c r="H342" s="247">
        <v>3</v>
      </c>
      <c r="I342" s="248"/>
      <c r="J342" s="249">
        <f>ROUND(I342*H342,2)</f>
        <v>0</v>
      </c>
      <c r="K342" s="245" t="s">
        <v>1</v>
      </c>
      <c r="L342" s="44"/>
      <c r="M342" s="250" t="s">
        <v>1</v>
      </c>
      <c r="N342" s="251" t="s">
        <v>39</v>
      </c>
      <c r="O342" s="91"/>
      <c r="P342" s="252">
        <f>O342*H342</f>
        <v>0</v>
      </c>
      <c r="Q342" s="252">
        <v>0</v>
      </c>
      <c r="R342" s="252">
        <f>Q342*H342</f>
        <v>0</v>
      </c>
      <c r="S342" s="252">
        <v>0</v>
      </c>
      <c r="T342" s="25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54" t="s">
        <v>170</v>
      </c>
      <c r="AT342" s="254" t="s">
        <v>161</v>
      </c>
      <c r="AU342" s="254" t="s">
        <v>83</v>
      </c>
      <c r="AY342" s="17" t="s">
        <v>158</v>
      </c>
      <c r="BE342" s="255">
        <f>IF(N342="základní",J342,0)</f>
        <v>0</v>
      </c>
      <c r="BF342" s="255">
        <f>IF(N342="snížená",J342,0)</f>
        <v>0</v>
      </c>
      <c r="BG342" s="255">
        <f>IF(N342="zákl. přenesená",J342,0)</f>
        <v>0</v>
      </c>
      <c r="BH342" s="255">
        <f>IF(N342="sníž. přenesená",J342,0)</f>
        <v>0</v>
      </c>
      <c r="BI342" s="255">
        <f>IF(N342="nulová",J342,0)</f>
        <v>0</v>
      </c>
      <c r="BJ342" s="17" t="s">
        <v>81</v>
      </c>
      <c r="BK342" s="255">
        <f>ROUND(I342*H342,2)</f>
        <v>0</v>
      </c>
      <c r="BL342" s="17" t="s">
        <v>170</v>
      </c>
      <c r="BM342" s="254" t="s">
        <v>2198</v>
      </c>
    </row>
    <row r="343" s="2" customFormat="1" ht="21.75" customHeight="1">
      <c r="A343" s="38"/>
      <c r="B343" s="39"/>
      <c r="C343" s="294" t="s">
        <v>2199</v>
      </c>
      <c r="D343" s="294" t="s">
        <v>384</v>
      </c>
      <c r="E343" s="295" t="s">
        <v>2200</v>
      </c>
      <c r="F343" s="296" t="s">
        <v>2201</v>
      </c>
      <c r="G343" s="297" t="s">
        <v>254</v>
      </c>
      <c r="H343" s="298">
        <v>3</v>
      </c>
      <c r="I343" s="299"/>
      <c r="J343" s="300">
        <f>ROUND(I343*H343,2)</f>
        <v>0</v>
      </c>
      <c r="K343" s="296" t="s">
        <v>1</v>
      </c>
      <c r="L343" s="301"/>
      <c r="M343" s="302" t="s">
        <v>1</v>
      </c>
      <c r="N343" s="303" t="s">
        <v>39</v>
      </c>
      <c r="O343" s="91"/>
      <c r="P343" s="252">
        <f>O343*H343</f>
        <v>0</v>
      </c>
      <c r="Q343" s="252">
        <v>0</v>
      </c>
      <c r="R343" s="252">
        <f>Q343*H343</f>
        <v>0</v>
      </c>
      <c r="S343" s="252">
        <v>0</v>
      </c>
      <c r="T343" s="253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54" t="s">
        <v>190</v>
      </c>
      <c r="AT343" s="254" t="s">
        <v>384</v>
      </c>
      <c r="AU343" s="254" t="s">
        <v>83</v>
      </c>
      <c r="AY343" s="17" t="s">
        <v>158</v>
      </c>
      <c r="BE343" s="255">
        <f>IF(N343="základní",J343,0)</f>
        <v>0</v>
      </c>
      <c r="BF343" s="255">
        <f>IF(N343="snížená",J343,0)</f>
        <v>0</v>
      </c>
      <c r="BG343" s="255">
        <f>IF(N343="zákl. přenesená",J343,0)</f>
        <v>0</v>
      </c>
      <c r="BH343" s="255">
        <f>IF(N343="sníž. přenesená",J343,0)</f>
        <v>0</v>
      </c>
      <c r="BI343" s="255">
        <f>IF(N343="nulová",J343,0)</f>
        <v>0</v>
      </c>
      <c r="BJ343" s="17" t="s">
        <v>81</v>
      </c>
      <c r="BK343" s="255">
        <f>ROUND(I343*H343,2)</f>
        <v>0</v>
      </c>
      <c r="BL343" s="17" t="s">
        <v>170</v>
      </c>
      <c r="BM343" s="254" t="s">
        <v>2202</v>
      </c>
    </row>
    <row r="344" s="2" customFormat="1" ht="16.5" customHeight="1">
      <c r="A344" s="38"/>
      <c r="B344" s="39"/>
      <c r="C344" s="243" t="s">
        <v>2203</v>
      </c>
      <c r="D344" s="243" t="s">
        <v>161</v>
      </c>
      <c r="E344" s="244" t="s">
        <v>2204</v>
      </c>
      <c r="F344" s="245" t="s">
        <v>2205</v>
      </c>
      <c r="G344" s="246" t="s">
        <v>254</v>
      </c>
      <c r="H344" s="247">
        <v>3</v>
      </c>
      <c r="I344" s="248"/>
      <c r="J344" s="249">
        <f>ROUND(I344*H344,2)</f>
        <v>0</v>
      </c>
      <c r="K344" s="245" t="s">
        <v>1</v>
      </c>
      <c r="L344" s="44"/>
      <c r="M344" s="250" t="s">
        <v>1</v>
      </c>
      <c r="N344" s="251" t="s">
        <v>39</v>
      </c>
      <c r="O344" s="91"/>
      <c r="P344" s="252">
        <f>O344*H344</f>
        <v>0</v>
      </c>
      <c r="Q344" s="252">
        <v>0</v>
      </c>
      <c r="R344" s="252">
        <f>Q344*H344</f>
        <v>0</v>
      </c>
      <c r="S344" s="252">
        <v>0</v>
      </c>
      <c r="T344" s="25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4" t="s">
        <v>170</v>
      </c>
      <c r="AT344" s="254" t="s">
        <v>161</v>
      </c>
      <c r="AU344" s="254" t="s">
        <v>83</v>
      </c>
      <c r="AY344" s="17" t="s">
        <v>158</v>
      </c>
      <c r="BE344" s="255">
        <f>IF(N344="základní",J344,0)</f>
        <v>0</v>
      </c>
      <c r="BF344" s="255">
        <f>IF(N344="snížená",J344,0)</f>
        <v>0</v>
      </c>
      <c r="BG344" s="255">
        <f>IF(N344="zákl. přenesená",J344,0)</f>
        <v>0</v>
      </c>
      <c r="BH344" s="255">
        <f>IF(N344="sníž. přenesená",J344,0)</f>
        <v>0</v>
      </c>
      <c r="BI344" s="255">
        <f>IF(N344="nulová",J344,0)</f>
        <v>0</v>
      </c>
      <c r="BJ344" s="17" t="s">
        <v>81</v>
      </c>
      <c r="BK344" s="255">
        <f>ROUND(I344*H344,2)</f>
        <v>0</v>
      </c>
      <c r="BL344" s="17" t="s">
        <v>170</v>
      </c>
      <c r="BM344" s="254" t="s">
        <v>2206</v>
      </c>
    </row>
    <row r="345" s="2" customFormat="1" ht="16.5" customHeight="1">
      <c r="A345" s="38"/>
      <c r="B345" s="39"/>
      <c r="C345" s="294" t="s">
        <v>2207</v>
      </c>
      <c r="D345" s="294" t="s">
        <v>384</v>
      </c>
      <c r="E345" s="295" t="s">
        <v>2208</v>
      </c>
      <c r="F345" s="296" t="s">
        <v>2209</v>
      </c>
      <c r="G345" s="297" t="s">
        <v>254</v>
      </c>
      <c r="H345" s="298">
        <v>3</v>
      </c>
      <c r="I345" s="299"/>
      <c r="J345" s="300">
        <f>ROUND(I345*H345,2)</f>
        <v>0</v>
      </c>
      <c r="K345" s="296" t="s">
        <v>1</v>
      </c>
      <c r="L345" s="301"/>
      <c r="M345" s="302" t="s">
        <v>1</v>
      </c>
      <c r="N345" s="303" t="s">
        <v>39</v>
      </c>
      <c r="O345" s="91"/>
      <c r="P345" s="252">
        <f>O345*H345</f>
        <v>0</v>
      </c>
      <c r="Q345" s="252">
        <v>0</v>
      </c>
      <c r="R345" s="252">
        <f>Q345*H345</f>
        <v>0</v>
      </c>
      <c r="S345" s="252">
        <v>0</v>
      </c>
      <c r="T345" s="25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4" t="s">
        <v>190</v>
      </c>
      <c r="AT345" s="254" t="s">
        <v>384</v>
      </c>
      <c r="AU345" s="254" t="s">
        <v>83</v>
      </c>
      <c r="AY345" s="17" t="s">
        <v>158</v>
      </c>
      <c r="BE345" s="255">
        <f>IF(N345="základní",J345,0)</f>
        <v>0</v>
      </c>
      <c r="BF345" s="255">
        <f>IF(N345="snížená",J345,0)</f>
        <v>0</v>
      </c>
      <c r="BG345" s="255">
        <f>IF(N345="zákl. přenesená",J345,0)</f>
        <v>0</v>
      </c>
      <c r="BH345" s="255">
        <f>IF(N345="sníž. přenesená",J345,0)</f>
        <v>0</v>
      </c>
      <c r="BI345" s="255">
        <f>IF(N345="nulová",J345,0)</f>
        <v>0</v>
      </c>
      <c r="BJ345" s="17" t="s">
        <v>81</v>
      </c>
      <c r="BK345" s="255">
        <f>ROUND(I345*H345,2)</f>
        <v>0</v>
      </c>
      <c r="BL345" s="17" t="s">
        <v>170</v>
      </c>
      <c r="BM345" s="254" t="s">
        <v>2210</v>
      </c>
    </row>
    <row r="346" s="2" customFormat="1" ht="16.5" customHeight="1">
      <c r="A346" s="38"/>
      <c r="B346" s="39"/>
      <c r="C346" s="243" t="s">
        <v>2211</v>
      </c>
      <c r="D346" s="243" t="s">
        <v>161</v>
      </c>
      <c r="E346" s="244" t="s">
        <v>2212</v>
      </c>
      <c r="F346" s="245" t="s">
        <v>2213</v>
      </c>
      <c r="G346" s="246" t="s">
        <v>280</v>
      </c>
      <c r="H346" s="247">
        <v>42</v>
      </c>
      <c r="I346" s="248"/>
      <c r="J346" s="249">
        <f>ROUND(I346*H346,2)</f>
        <v>0</v>
      </c>
      <c r="K346" s="245" t="s">
        <v>1</v>
      </c>
      <c r="L346" s="44"/>
      <c r="M346" s="250" t="s">
        <v>1</v>
      </c>
      <c r="N346" s="251" t="s">
        <v>39</v>
      </c>
      <c r="O346" s="91"/>
      <c r="P346" s="252">
        <f>O346*H346</f>
        <v>0</v>
      </c>
      <c r="Q346" s="252">
        <v>0</v>
      </c>
      <c r="R346" s="252">
        <f>Q346*H346</f>
        <v>0</v>
      </c>
      <c r="S346" s="252">
        <v>0</v>
      </c>
      <c r="T346" s="25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54" t="s">
        <v>170</v>
      </c>
      <c r="AT346" s="254" t="s">
        <v>161</v>
      </c>
      <c r="AU346" s="254" t="s">
        <v>83</v>
      </c>
      <c r="AY346" s="17" t="s">
        <v>158</v>
      </c>
      <c r="BE346" s="255">
        <f>IF(N346="základní",J346,0)</f>
        <v>0</v>
      </c>
      <c r="BF346" s="255">
        <f>IF(N346="snížená",J346,0)</f>
        <v>0</v>
      </c>
      <c r="BG346" s="255">
        <f>IF(N346="zákl. přenesená",J346,0)</f>
        <v>0</v>
      </c>
      <c r="BH346" s="255">
        <f>IF(N346="sníž. přenesená",J346,0)</f>
        <v>0</v>
      </c>
      <c r="BI346" s="255">
        <f>IF(N346="nulová",J346,0)</f>
        <v>0</v>
      </c>
      <c r="BJ346" s="17" t="s">
        <v>81</v>
      </c>
      <c r="BK346" s="255">
        <f>ROUND(I346*H346,2)</f>
        <v>0</v>
      </c>
      <c r="BL346" s="17" t="s">
        <v>170</v>
      </c>
      <c r="BM346" s="254" t="s">
        <v>2214</v>
      </c>
    </row>
    <row r="347" s="2" customFormat="1" ht="16.5" customHeight="1">
      <c r="A347" s="38"/>
      <c r="B347" s="39"/>
      <c r="C347" s="294" t="s">
        <v>2215</v>
      </c>
      <c r="D347" s="294" t="s">
        <v>384</v>
      </c>
      <c r="E347" s="295" t="s">
        <v>2216</v>
      </c>
      <c r="F347" s="296" t="s">
        <v>2217</v>
      </c>
      <c r="G347" s="297" t="s">
        <v>280</v>
      </c>
      <c r="H347" s="298">
        <v>42</v>
      </c>
      <c r="I347" s="299"/>
      <c r="J347" s="300">
        <f>ROUND(I347*H347,2)</f>
        <v>0</v>
      </c>
      <c r="K347" s="296" t="s">
        <v>1</v>
      </c>
      <c r="L347" s="301"/>
      <c r="M347" s="302" t="s">
        <v>1</v>
      </c>
      <c r="N347" s="303" t="s">
        <v>39</v>
      </c>
      <c r="O347" s="91"/>
      <c r="P347" s="252">
        <f>O347*H347</f>
        <v>0</v>
      </c>
      <c r="Q347" s="252">
        <v>0</v>
      </c>
      <c r="R347" s="252">
        <f>Q347*H347</f>
        <v>0</v>
      </c>
      <c r="S347" s="252">
        <v>0</v>
      </c>
      <c r="T347" s="253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54" t="s">
        <v>190</v>
      </c>
      <c r="AT347" s="254" t="s">
        <v>384</v>
      </c>
      <c r="AU347" s="254" t="s">
        <v>83</v>
      </c>
      <c r="AY347" s="17" t="s">
        <v>158</v>
      </c>
      <c r="BE347" s="255">
        <f>IF(N347="základní",J347,0)</f>
        <v>0</v>
      </c>
      <c r="BF347" s="255">
        <f>IF(N347="snížená",J347,0)</f>
        <v>0</v>
      </c>
      <c r="BG347" s="255">
        <f>IF(N347="zákl. přenesená",J347,0)</f>
        <v>0</v>
      </c>
      <c r="BH347" s="255">
        <f>IF(N347="sníž. přenesená",J347,0)</f>
        <v>0</v>
      </c>
      <c r="BI347" s="255">
        <f>IF(N347="nulová",J347,0)</f>
        <v>0</v>
      </c>
      <c r="BJ347" s="17" t="s">
        <v>81</v>
      </c>
      <c r="BK347" s="255">
        <f>ROUND(I347*H347,2)</f>
        <v>0</v>
      </c>
      <c r="BL347" s="17" t="s">
        <v>170</v>
      </c>
      <c r="BM347" s="254" t="s">
        <v>2218</v>
      </c>
    </row>
    <row r="348" s="2" customFormat="1" ht="16.5" customHeight="1">
      <c r="A348" s="38"/>
      <c r="B348" s="39"/>
      <c r="C348" s="243" t="s">
        <v>2219</v>
      </c>
      <c r="D348" s="243" t="s">
        <v>161</v>
      </c>
      <c r="E348" s="244" t="s">
        <v>2220</v>
      </c>
      <c r="F348" s="245" t="s">
        <v>2221</v>
      </c>
      <c r="G348" s="246" t="s">
        <v>2222</v>
      </c>
      <c r="H348" s="247">
        <v>5</v>
      </c>
      <c r="I348" s="248"/>
      <c r="J348" s="249">
        <f>ROUND(I348*H348,2)</f>
        <v>0</v>
      </c>
      <c r="K348" s="245" t="s">
        <v>1</v>
      </c>
      <c r="L348" s="44"/>
      <c r="M348" s="250" t="s">
        <v>1</v>
      </c>
      <c r="N348" s="251" t="s">
        <v>39</v>
      </c>
      <c r="O348" s="91"/>
      <c r="P348" s="252">
        <f>O348*H348</f>
        <v>0</v>
      </c>
      <c r="Q348" s="252">
        <v>0</v>
      </c>
      <c r="R348" s="252">
        <f>Q348*H348</f>
        <v>0</v>
      </c>
      <c r="S348" s="252">
        <v>0</v>
      </c>
      <c r="T348" s="25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54" t="s">
        <v>170</v>
      </c>
      <c r="AT348" s="254" t="s">
        <v>161</v>
      </c>
      <c r="AU348" s="254" t="s">
        <v>83</v>
      </c>
      <c r="AY348" s="17" t="s">
        <v>158</v>
      </c>
      <c r="BE348" s="255">
        <f>IF(N348="základní",J348,0)</f>
        <v>0</v>
      </c>
      <c r="BF348" s="255">
        <f>IF(N348="snížená",J348,0)</f>
        <v>0</v>
      </c>
      <c r="BG348" s="255">
        <f>IF(N348="zákl. přenesená",J348,0)</f>
        <v>0</v>
      </c>
      <c r="BH348" s="255">
        <f>IF(N348="sníž. přenesená",J348,0)</f>
        <v>0</v>
      </c>
      <c r="BI348" s="255">
        <f>IF(N348="nulová",J348,0)</f>
        <v>0</v>
      </c>
      <c r="BJ348" s="17" t="s">
        <v>81</v>
      </c>
      <c r="BK348" s="255">
        <f>ROUND(I348*H348,2)</f>
        <v>0</v>
      </c>
      <c r="BL348" s="17" t="s">
        <v>170</v>
      </c>
      <c r="BM348" s="254" t="s">
        <v>2223</v>
      </c>
    </row>
    <row r="349" s="2" customFormat="1" ht="16.5" customHeight="1">
      <c r="A349" s="38"/>
      <c r="B349" s="39"/>
      <c r="C349" s="294" t="s">
        <v>2224</v>
      </c>
      <c r="D349" s="294" t="s">
        <v>384</v>
      </c>
      <c r="E349" s="295" t="s">
        <v>2225</v>
      </c>
      <c r="F349" s="296" t="s">
        <v>2226</v>
      </c>
      <c r="G349" s="297" t="s">
        <v>2222</v>
      </c>
      <c r="H349" s="298">
        <v>5</v>
      </c>
      <c r="I349" s="299"/>
      <c r="J349" s="300">
        <f>ROUND(I349*H349,2)</f>
        <v>0</v>
      </c>
      <c r="K349" s="296" t="s">
        <v>1</v>
      </c>
      <c r="L349" s="301"/>
      <c r="M349" s="302" t="s">
        <v>1</v>
      </c>
      <c r="N349" s="303" t="s">
        <v>39</v>
      </c>
      <c r="O349" s="91"/>
      <c r="P349" s="252">
        <f>O349*H349</f>
        <v>0</v>
      </c>
      <c r="Q349" s="252">
        <v>0</v>
      </c>
      <c r="R349" s="252">
        <f>Q349*H349</f>
        <v>0</v>
      </c>
      <c r="S349" s="252">
        <v>0</v>
      </c>
      <c r="T349" s="253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4" t="s">
        <v>190</v>
      </c>
      <c r="AT349" s="254" t="s">
        <v>384</v>
      </c>
      <c r="AU349" s="254" t="s">
        <v>83</v>
      </c>
      <c r="AY349" s="17" t="s">
        <v>158</v>
      </c>
      <c r="BE349" s="255">
        <f>IF(N349="základní",J349,0)</f>
        <v>0</v>
      </c>
      <c r="BF349" s="255">
        <f>IF(N349="snížená",J349,0)</f>
        <v>0</v>
      </c>
      <c r="BG349" s="255">
        <f>IF(N349="zákl. přenesená",J349,0)</f>
        <v>0</v>
      </c>
      <c r="BH349" s="255">
        <f>IF(N349="sníž. přenesená",J349,0)</f>
        <v>0</v>
      </c>
      <c r="BI349" s="255">
        <f>IF(N349="nulová",J349,0)</f>
        <v>0</v>
      </c>
      <c r="BJ349" s="17" t="s">
        <v>81</v>
      </c>
      <c r="BK349" s="255">
        <f>ROUND(I349*H349,2)</f>
        <v>0</v>
      </c>
      <c r="BL349" s="17" t="s">
        <v>170</v>
      </c>
      <c r="BM349" s="254" t="s">
        <v>2227</v>
      </c>
    </row>
    <row r="350" s="2" customFormat="1" ht="16.5" customHeight="1">
      <c r="A350" s="38"/>
      <c r="B350" s="39"/>
      <c r="C350" s="243" t="s">
        <v>2228</v>
      </c>
      <c r="D350" s="243" t="s">
        <v>161</v>
      </c>
      <c r="E350" s="244" t="s">
        <v>2229</v>
      </c>
      <c r="F350" s="245" t="s">
        <v>2230</v>
      </c>
      <c r="G350" s="246" t="s">
        <v>254</v>
      </c>
      <c r="H350" s="247">
        <v>5</v>
      </c>
      <c r="I350" s="248"/>
      <c r="J350" s="249">
        <f>ROUND(I350*H350,2)</f>
        <v>0</v>
      </c>
      <c r="K350" s="245" t="s">
        <v>1</v>
      </c>
      <c r="L350" s="44"/>
      <c r="M350" s="250" t="s">
        <v>1</v>
      </c>
      <c r="N350" s="251" t="s">
        <v>39</v>
      </c>
      <c r="O350" s="91"/>
      <c r="P350" s="252">
        <f>O350*H350</f>
        <v>0</v>
      </c>
      <c r="Q350" s="252">
        <v>0</v>
      </c>
      <c r="R350" s="252">
        <f>Q350*H350</f>
        <v>0</v>
      </c>
      <c r="S350" s="252">
        <v>0</v>
      </c>
      <c r="T350" s="25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54" t="s">
        <v>170</v>
      </c>
      <c r="AT350" s="254" t="s">
        <v>161</v>
      </c>
      <c r="AU350" s="254" t="s">
        <v>83</v>
      </c>
      <c r="AY350" s="17" t="s">
        <v>158</v>
      </c>
      <c r="BE350" s="255">
        <f>IF(N350="základní",J350,0)</f>
        <v>0</v>
      </c>
      <c r="BF350" s="255">
        <f>IF(N350="snížená",J350,0)</f>
        <v>0</v>
      </c>
      <c r="BG350" s="255">
        <f>IF(N350="zákl. přenesená",J350,0)</f>
        <v>0</v>
      </c>
      <c r="BH350" s="255">
        <f>IF(N350="sníž. přenesená",J350,0)</f>
        <v>0</v>
      </c>
      <c r="BI350" s="255">
        <f>IF(N350="nulová",J350,0)</f>
        <v>0</v>
      </c>
      <c r="BJ350" s="17" t="s">
        <v>81</v>
      </c>
      <c r="BK350" s="255">
        <f>ROUND(I350*H350,2)</f>
        <v>0</v>
      </c>
      <c r="BL350" s="17" t="s">
        <v>170</v>
      </c>
      <c r="BM350" s="254" t="s">
        <v>2231</v>
      </c>
    </row>
    <row r="351" s="2" customFormat="1" ht="16.5" customHeight="1">
      <c r="A351" s="38"/>
      <c r="B351" s="39"/>
      <c r="C351" s="294" t="s">
        <v>2232</v>
      </c>
      <c r="D351" s="294" t="s">
        <v>384</v>
      </c>
      <c r="E351" s="295" t="s">
        <v>2233</v>
      </c>
      <c r="F351" s="296" t="s">
        <v>2234</v>
      </c>
      <c r="G351" s="297" t="s">
        <v>254</v>
      </c>
      <c r="H351" s="298">
        <v>5</v>
      </c>
      <c r="I351" s="299"/>
      <c r="J351" s="300">
        <f>ROUND(I351*H351,2)</f>
        <v>0</v>
      </c>
      <c r="K351" s="296" t="s">
        <v>1</v>
      </c>
      <c r="L351" s="301"/>
      <c r="M351" s="302" t="s">
        <v>1</v>
      </c>
      <c r="N351" s="303" t="s">
        <v>39</v>
      </c>
      <c r="O351" s="91"/>
      <c r="P351" s="252">
        <f>O351*H351</f>
        <v>0</v>
      </c>
      <c r="Q351" s="252">
        <v>0</v>
      </c>
      <c r="R351" s="252">
        <f>Q351*H351</f>
        <v>0</v>
      </c>
      <c r="S351" s="252">
        <v>0</v>
      </c>
      <c r="T351" s="25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54" t="s">
        <v>190</v>
      </c>
      <c r="AT351" s="254" t="s">
        <v>384</v>
      </c>
      <c r="AU351" s="254" t="s">
        <v>83</v>
      </c>
      <c r="AY351" s="17" t="s">
        <v>158</v>
      </c>
      <c r="BE351" s="255">
        <f>IF(N351="základní",J351,0)</f>
        <v>0</v>
      </c>
      <c r="BF351" s="255">
        <f>IF(N351="snížená",J351,0)</f>
        <v>0</v>
      </c>
      <c r="BG351" s="255">
        <f>IF(N351="zákl. přenesená",J351,0)</f>
        <v>0</v>
      </c>
      <c r="BH351" s="255">
        <f>IF(N351="sníž. přenesená",J351,0)</f>
        <v>0</v>
      </c>
      <c r="BI351" s="255">
        <f>IF(N351="nulová",J351,0)</f>
        <v>0</v>
      </c>
      <c r="BJ351" s="17" t="s">
        <v>81</v>
      </c>
      <c r="BK351" s="255">
        <f>ROUND(I351*H351,2)</f>
        <v>0</v>
      </c>
      <c r="BL351" s="17" t="s">
        <v>170</v>
      </c>
      <c r="BM351" s="254" t="s">
        <v>2235</v>
      </c>
    </row>
    <row r="352" s="2" customFormat="1" ht="16.5" customHeight="1">
      <c r="A352" s="38"/>
      <c r="B352" s="39"/>
      <c r="C352" s="243" t="s">
        <v>2236</v>
      </c>
      <c r="D352" s="243" t="s">
        <v>161</v>
      </c>
      <c r="E352" s="244" t="s">
        <v>2237</v>
      </c>
      <c r="F352" s="245" t="s">
        <v>2238</v>
      </c>
      <c r="G352" s="246" t="s">
        <v>254</v>
      </c>
      <c r="H352" s="247">
        <v>2</v>
      </c>
      <c r="I352" s="248"/>
      <c r="J352" s="249">
        <f>ROUND(I352*H352,2)</f>
        <v>0</v>
      </c>
      <c r="K352" s="245" t="s">
        <v>1</v>
      </c>
      <c r="L352" s="44"/>
      <c r="M352" s="250" t="s">
        <v>1</v>
      </c>
      <c r="N352" s="251" t="s">
        <v>39</v>
      </c>
      <c r="O352" s="91"/>
      <c r="P352" s="252">
        <f>O352*H352</f>
        <v>0</v>
      </c>
      <c r="Q352" s="252">
        <v>0</v>
      </c>
      <c r="R352" s="252">
        <f>Q352*H352</f>
        <v>0</v>
      </c>
      <c r="S352" s="252">
        <v>0</v>
      </c>
      <c r="T352" s="25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54" t="s">
        <v>170</v>
      </c>
      <c r="AT352" s="254" t="s">
        <v>161</v>
      </c>
      <c r="AU352" s="254" t="s">
        <v>83</v>
      </c>
      <c r="AY352" s="17" t="s">
        <v>158</v>
      </c>
      <c r="BE352" s="255">
        <f>IF(N352="základní",J352,0)</f>
        <v>0</v>
      </c>
      <c r="BF352" s="255">
        <f>IF(N352="snížená",J352,0)</f>
        <v>0</v>
      </c>
      <c r="BG352" s="255">
        <f>IF(N352="zákl. přenesená",J352,0)</f>
        <v>0</v>
      </c>
      <c r="BH352" s="255">
        <f>IF(N352="sníž. přenesená",J352,0)</f>
        <v>0</v>
      </c>
      <c r="BI352" s="255">
        <f>IF(N352="nulová",J352,0)</f>
        <v>0</v>
      </c>
      <c r="BJ352" s="17" t="s">
        <v>81</v>
      </c>
      <c r="BK352" s="255">
        <f>ROUND(I352*H352,2)</f>
        <v>0</v>
      </c>
      <c r="BL352" s="17" t="s">
        <v>170</v>
      </c>
      <c r="BM352" s="254" t="s">
        <v>2239</v>
      </c>
    </row>
    <row r="353" s="2" customFormat="1" ht="16.5" customHeight="1">
      <c r="A353" s="38"/>
      <c r="B353" s="39"/>
      <c r="C353" s="294" t="s">
        <v>2240</v>
      </c>
      <c r="D353" s="294" t="s">
        <v>384</v>
      </c>
      <c r="E353" s="295" t="s">
        <v>2241</v>
      </c>
      <c r="F353" s="296" t="s">
        <v>2242</v>
      </c>
      <c r="G353" s="297" t="s">
        <v>254</v>
      </c>
      <c r="H353" s="298">
        <v>2</v>
      </c>
      <c r="I353" s="299"/>
      <c r="J353" s="300">
        <f>ROUND(I353*H353,2)</f>
        <v>0</v>
      </c>
      <c r="K353" s="296" t="s">
        <v>1</v>
      </c>
      <c r="L353" s="301"/>
      <c r="M353" s="302" t="s">
        <v>1</v>
      </c>
      <c r="N353" s="303" t="s">
        <v>39</v>
      </c>
      <c r="O353" s="91"/>
      <c r="P353" s="252">
        <f>O353*H353</f>
        <v>0</v>
      </c>
      <c r="Q353" s="252">
        <v>0</v>
      </c>
      <c r="R353" s="252">
        <f>Q353*H353</f>
        <v>0</v>
      </c>
      <c r="S353" s="252">
        <v>0</v>
      </c>
      <c r="T353" s="25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54" t="s">
        <v>190</v>
      </c>
      <c r="AT353" s="254" t="s">
        <v>384</v>
      </c>
      <c r="AU353" s="254" t="s">
        <v>83</v>
      </c>
      <c r="AY353" s="17" t="s">
        <v>158</v>
      </c>
      <c r="BE353" s="255">
        <f>IF(N353="základní",J353,0)</f>
        <v>0</v>
      </c>
      <c r="BF353" s="255">
        <f>IF(N353="snížená",J353,0)</f>
        <v>0</v>
      </c>
      <c r="BG353" s="255">
        <f>IF(N353="zákl. přenesená",J353,0)</f>
        <v>0</v>
      </c>
      <c r="BH353" s="255">
        <f>IF(N353="sníž. přenesená",J353,0)</f>
        <v>0</v>
      </c>
      <c r="BI353" s="255">
        <f>IF(N353="nulová",J353,0)</f>
        <v>0</v>
      </c>
      <c r="BJ353" s="17" t="s">
        <v>81</v>
      </c>
      <c r="BK353" s="255">
        <f>ROUND(I353*H353,2)</f>
        <v>0</v>
      </c>
      <c r="BL353" s="17" t="s">
        <v>170</v>
      </c>
      <c r="BM353" s="254" t="s">
        <v>2243</v>
      </c>
    </row>
    <row r="354" s="2" customFormat="1" ht="16.5" customHeight="1">
      <c r="A354" s="38"/>
      <c r="B354" s="39"/>
      <c r="C354" s="243" t="s">
        <v>2244</v>
      </c>
      <c r="D354" s="243" t="s">
        <v>161</v>
      </c>
      <c r="E354" s="244" t="s">
        <v>2245</v>
      </c>
      <c r="F354" s="245" t="s">
        <v>2246</v>
      </c>
      <c r="G354" s="246" t="s">
        <v>280</v>
      </c>
      <c r="H354" s="247">
        <v>275</v>
      </c>
      <c r="I354" s="248"/>
      <c r="J354" s="249">
        <f>ROUND(I354*H354,2)</f>
        <v>0</v>
      </c>
      <c r="K354" s="245" t="s">
        <v>1</v>
      </c>
      <c r="L354" s="44"/>
      <c r="M354" s="250" t="s">
        <v>1</v>
      </c>
      <c r="N354" s="251" t="s">
        <v>39</v>
      </c>
      <c r="O354" s="91"/>
      <c r="P354" s="252">
        <f>O354*H354</f>
        <v>0</v>
      </c>
      <c r="Q354" s="252">
        <v>0</v>
      </c>
      <c r="R354" s="252">
        <f>Q354*H354</f>
        <v>0</v>
      </c>
      <c r="S354" s="252">
        <v>0</v>
      </c>
      <c r="T354" s="253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54" t="s">
        <v>170</v>
      </c>
      <c r="AT354" s="254" t="s">
        <v>161</v>
      </c>
      <c r="AU354" s="254" t="s">
        <v>83</v>
      </c>
      <c r="AY354" s="17" t="s">
        <v>158</v>
      </c>
      <c r="BE354" s="255">
        <f>IF(N354="základní",J354,0)</f>
        <v>0</v>
      </c>
      <c r="BF354" s="255">
        <f>IF(N354="snížená",J354,0)</f>
        <v>0</v>
      </c>
      <c r="BG354" s="255">
        <f>IF(N354="zákl. přenesená",J354,0)</f>
        <v>0</v>
      </c>
      <c r="BH354" s="255">
        <f>IF(N354="sníž. přenesená",J354,0)</f>
        <v>0</v>
      </c>
      <c r="BI354" s="255">
        <f>IF(N354="nulová",J354,0)</f>
        <v>0</v>
      </c>
      <c r="BJ354" s="17" t="s">
        <v>81</v>
      </c>
      <c r="BK354" s="255">
        <f>ROUND(I354*H354,2)</f>
        <v>0</v>
      </c>
      <c r="BL354" s="17" t="s">
        <v>170</v>
      </c>
      <c r="BM354" s="254" t="s">
        <v>2247</v>
      </c>
    </row>
    <row r="355" s="2" customFormat="1" ht="16.5" customHeight="1">
      <c r="A355" s="38"/>
      <c r="B355" s="39"/>
      <c r="C355" s="294" t="s">
        <v>2248</v>
      </c>
      <c r="D355" s="294" t="s">
        <v>384</v>
      </c>
      <c r="E355" s="295" t="s">
        <v>2249</v>
      </c>
      <c r="F355" s="296" t="s">
        <v>2250</v>
      </c>
      <c r="G355" s="297" t="s">
        <v>280</v>
      </c>
      <c r="H355" s="298">
        <v>275</v>
      </c>
      <c r="I355" s="299"/>
      <c r="J355" s="300">
        <f>ROUND(I355*H355,2)</f>
        <v>0</v>
      </c>
      <c r="K355" s="296" t="s">
        <v>1</v>
      </c>
      <c r="L355" s="301"/>
      <c r="M355" s="302" t="s">
        <v>1</v>
      </c>
      <c r="N355" s="303" t="s">
        <v>39</v>
      </c>
      <c r="O355" s="91"/>
      <c r="P355" s="252">
        <f>O355*H355</f>
        <v>0</v>
      </c>
      <c r="Q355" s="252">
        <v>0</v>
      </c>
      <c r="R355" s="252">
        <f>Q355*H355</f>
        <v>0</v>
      </c>
      <c r="S355" s="252">
        <v>0</v>
      </c>
      <c r="T355" s="25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4" t="s">
        <v>190</v>
      </c>
      <c r="AT355" s="254" t="s">
        <v>384</v>
      </c>
      <c r="AU355" s="254" t="s">
        <v>83</v>
      </c>
      <c r="AY355" s="17" t="s">
        <v>158</v>
      </c>
      <c r="BE355" s="255">
        <f>IF(N355="základní",J355,0)</f>
        <v>0</v>
      </c>
      <c r="BF355" s="255">
        <f>IF(N355="snížená",J355,0)</f>
        <v>0</v>
      </c>
      <c r="BG355" s="255">
        <f>IF(N355="zákl. přenesená",J355,0)</f>
        <v>0</v>
      </c>
      <c r="BH355" s="255">
        <f>IF(N355="sníž. přenesená",J355,0)</f>
        <v>0</v>
      </c>
      <c r="BI355" s="255">
        <f>IF(N355="nulová",J355,0)</f>
        <v>0</v>
      </c>
      <c r="BJ355" s="17" t="s">
        <v>81</v>
      </c>
      <c r="BK355" s="255">
        <f>ROUND(I355*H355,2)</f>
        <v>0</v>
      </c>
      <c r="BL355" s="17" t="s">
        <v>170</v>
      </c>
      <c r="BM355" s="254" t="s">
        <v>2251</v>
      </c>
    </row>
    <row r="356" s="2" customFormat="1" ht="16.5" customHeight="1">
      <c r="A356" s="38"/>
      <c r="B356" s="39"/>
      <c r="C356" s="243" t="s">
        <v>2252</v>
      </c>
      <c r="D356" s="243" t="s">
        <v>161</v>
      </c>
      <c r="E356" s="244" t="s">
        <v>2253</v>
      </c>
      <c r="F356" s="245" t="s">
        <v>2254</v>
      </c>
      <c r="G356" s="246" t="s">
        <v>280</v>
      </c>
      <c r="H356" s="247">
        <v>25</v>
      </c>
      <c r="I356" s="248"/>
      <c r="J356" s="249">
        <f>ROUND(I356*H356,2)</f>
        <v>0</v>
      </c>
      <c r="K356" s="245" t="s">
        <v>1</v>
      </c>
      <c r="L356" s="44"/>
      <c r="M356" s="250" t="s">
        <v>1</v>
      </c>
      <c r="N356" s="251" t="s">
        <v>39</v>
      </c>
      <c r="O356" s="91"/>
      <c r="P356" s="252">
        <f>O356*H356</f>
        <v>0</v>
      </c>
      <c r="Q356" s="252">
        <v>0</v>
      </c>
      <c r="R356" s="252">
        <f>Q356*H356</f>
        <v>0</v>
      </c>
      <c r="S356" s="252">
        <v>0</v>
      </c>
      <c r="T356" s="25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54" t="s">
        <v>170</v>
      </c>
      <c r="AT356" s="254" t="s">
        <v>161</v>
      </c>
      <c r="AU356" s="254" t="s">
        <v>83</v>
      </c>
      <c r="AY356" s="17" t="s">
        <v>158</v>
      </c>
      <c r="BE356" s="255">
        <f>IF(N356="základní",J356,0)</f>
        <v>0</v>
      </c>
      <c r="BF356" s="255">
        <f>IF(N356="snížená",J356,0)</f>
        <v>0</v>
      </c>
      <c r="BG356" s="255">
        <f>IF(N356="zákl. přenesená",J356,0)</f>
        <v>0</v>
      </c>
      <c r="BH356" s="255">
        <f>IF(N356="sníž. přenesená",J356,0)</f>
        <v>0</v>
      </c>
      <c r="BI356" s="255">
        <f>IF(N356="nulová",J356,0)</f>
        <v>0</v>
      </c>
      <c r="BJ356" s="17" t="s">
        <v>81</v>
      </c>
      <c r="BK356" s="255">
        <f>ROUND(I356*H356,2)</f>
        <v>0</v>
      </c>
      <c r="BL356" s="17" t="s">
        <v>170</v>
      </c>
      <c r="BM356" s="254" t="s">
        <v>2255</v>
      </c>
    </row>
    <row r="357" s="2" customFormat="1" ht="16.5" customHeight="1">
      <c r="A357" s="38"/>
      <c r="B357" s="39"/>
      <c r="C357" s="294" t="s">
        <v>2256</v>
      </c>
      <c r="D357" s="294" t="s">
        <v>384</v>
      </c>
      <c r="E357" s="295" t="s">
        <v>2257</v>
      </c>
      <c r="F357" s="296" t="s">
        <v>2258</v>
      </c>
      <c r="G357" s="297" t="s">
        <v>280</v>
      </c>
      <c r="H357" s="298">
        <v>25</v>
      </c>
      <c r="I357" s="299"/>
      <c r="J357" s="300">
        <f>ROUND(I357*H357,2)</f>
        <v>0</v>
      </c>
      <c r="K357" s="296" t="s">
        <v>1</v>
      </c>
      <c r="L357" s="301"/>
      <c r="M357" s="302" t="s">
        <v>1</v>
      </c>
      <c r="N357" s="303" t="s">
        <v>39</v>
      </c>
      <c r="O357" s="91"/>
      <c r="P357" s="252">
        <f>O357*H357</f>
        <v>0</v>
      </c>
      <c r="Q357" s="252">
        <v>0</v>
      </c>
      <c r="R357" s="252">
        <f>Q357*H357</f>
        <v>0</v>
      </c>
      <c r="S357" s="252">
        <v>0</v>
      </c>
      <c r="T357" s="25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54" t="s">
        <v>190</v>
      </c>
      <c r="AT357" s="254" t="s">
        <v>384</v>
      </c>
      <c r="AU357" s="254" t="s">
        <v>83</v>
      </c>
      <c r="AY357" s="17" t="s">
        <v>158</v>
      </c>
      <c r="BE357" s="255">
        <f>IF(N357="základní",J357,0)</f>
        <v>0</v>
      </c>
      <c r="BF357" s="255">
        <f>IF(N357="snížená",J357,0)</f>
        <v>0</v>
      </c>
      <c r="BG357" s="255">
        <f>IF(N357="zákl. přenesená",J357,0)</f>
        <v>0</v>
      </c>
      <c r="BH357" s="255">
        <f>IF(N357="sníž. přenesená",J357,0)</f>
        <v>0</v>
      </c>
      <c r="BI357" s="255">
        <f>IF(N357="nulová",J357,0)</f>
        <v>0</v>
      </c>
      <c r="BJ357" s="17" t="s">
        <v>81</v>
      </c>
      <c r="BK357" s="255">
        <f>ROUND(I357*H357,2)</f>
        <v>0</v>
      </c>
      <c r="BL357" s="17" t="s">
        <v>170</v>
      </c>
      <c r="BM357" s="254" t="s">
        <v>2259</v>
      </c>
    </row>
    <row r="358" s="2" customFormat="1" ht="16.5" customHeight="1">
      <c r="A358" s="38"/>
      <c r="B358" s="39"/>
      <c r="C358" s="243" t="s">
        <v>2260</v>
      </c>
      <c r="D358" s="243" t="s">
        <v>161</v>
      </c>
      <c r="E358" s="244" t="s">
        <v>2261</v>
      </c>
      <c r="F358" s="245" t="s">
        <v>2262</v>
      </c>
      <c r="G358" s="246" t="s">
        <v>280</v>
      </c>
      <c r="H358" s="247">
        <v>160</v>
      </c>
      <c r="I358" s="248"/>
      <c r="J358" s="249">
        <f>ROUND(I358*H358,2)</f>
        <v>0</v>
      </c>
      <c r="K358" s="245" t="s">
        <v>1</v>
      </c>
      <c r="L358" s="44"/>
      <c r="M358" s="250" t="s">
        <v>1</v>
      </c>
      <c r="N358" s="251" t="s">
        <v>39</v>
      </c>
      <c r="O358" s="91"/>
      <c r="P358" s="252">
        <f>O358*H358</f>
        <v>0</v>
      </c>
      <c r="Q358" s="252">
        <v>0</v>
      </c>
      <c r="R358" s="252">
        <f>Q358*H358</f>
        <v>0</v>
      </c>
      <c r="S358" s="252">
        <v>0</v>
      </c>
      <c r="T358" s="25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54" t="s">
        <v>170</v>
      </c>
      <c r="AT358" s="254" t="s">
        <v>161</v>
      </c>
      <c r="AU358" s="254" t="s">
        <v>83</v>
      </c>
      <c r="AY358" s="17" t="s">
        <v>158</v>
      </c>
      <c r="BE358" s="255">
        <f>IF(N358="základní",J358,0)</f>
        <v>0</v>
      </c>
      <c r="BF358" s="255">
        <f>IF(N358="snížená",J358,0)</f>
        <v>0</v>
      </c>
      <c r="BG358" s="255">
        <f>IF(N358="zákl. přenesená",J358,0)</f>
        <v>0</v>
      </c>
      <c r="BH358" s="255">
        <f>IF(N358="sníž. přenesená",J358,0)</f>
        <v>0</v>
      </c>
      <c r="BI358" s="255">
        <f>IF(N358="nulová",J358,0)</f>
        <v>0</v>
      </c>
      <c r="BJ358" s="17" t="s">
        <v>81</v>
      </c>
      <c r="BK358" s="255">
        <f>ROUND(I358*H358,2)</f>
        <v>0</v>
      </c>
      <c r="BL358" s="17" t="s">
        <v>170</v>
      </c>
      <c r="BM358" s="254" t="s">
        <v>2263</v>
      </c>
    </row>
    <row r="359" s="2" customFormat="1" ht="16.5" customHeight="1">
      <c r="A359" s="38"/>
      <c r="B359" s="39"/>
      <c r="C359" s="294" t="s">
        <v>2264</v>
      </c>
      <c r="D359" s="294" t="s">
        <v>384</v>
      </c>
      <c r="E359" s="295" t="s">
        <v>2265</v>
      </c>
      <c r="F359" s="296" t="s">
        <v>2266</v>
      </c>
      <c r="G359" s="297" t="s">
        <v>280</v>
      </c>
      <c r="H359" s="298">
        <v>160</v>
      </c>
      <c r="I359" s="299"/>
      <c r="J359" s="300">
        <f>ROUND(I359*H359,2)</f>
        <v>0</v>
      </c>
      <c r="K359" s="296" t="s">
        <v>1</v>
      </c>
      <c r="L359" s="301"/>
      <c r="M359" s="302" t="s">
        <v>1</v>
      </c>
      <c r="N359" s="303" t="s">
        <v>39</v>
      </c>
      <c r="O359" s="91"/>
      <c r="P359" s="252">
        <f>O359*H359</f>
        <v>0</v>
      </c>
      <c r="Q359" s="252">
        <v>0</v>
      </c>
      <c r="R359" s="252">
        <f>Q359*H359</f>
        <v>0</v>
      </c>
      <c r="S359" s="252">
        <v>0</v>
      </c>
      <c r="T359" s="25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54" t="s">
        <v>190</v>
      </c>
      <c r="AT359" s="254" t="s">
        <v>384</v>
      </c>
      <c r="AU359" s="254" t="s">
        <v>83</v>
      </c>
      <c r="AY359" s="17" t="s">
        <v>158</v>
      </c>
      <c r="BE359" s="255">
        <f>IF(N359="základní",J359,0)</f>
        <v>0</v>
      </c>
      <c r="BF359" s="255">
        <f>IF(N359="snížená",J359,0)</f>
        <v>0</v>
      </c>
      <c r="BG359" s="255">
        <f>IF(N359="zákl. přenesená",J359,0)</f>
        <v>0</v>
      </c>
      <c r="BH359" s="255">
        <f>IF(N359="sníž. přenesená",J359,0)</f>
        <v>0</v>
      </c>
      <c r="BI359" s="255">
        <f>IF(N359="nulová",J359,0)</f>
        <v>0</v>
      </c>
      <c r="BJ359" s="17" t="s">
        <v>81</v>
      </c>
      <c r="BK359" s="255">
        <f>ROUND(I359*H359,2)</f>
        <v>0</v>
      </c>
      <c r="BL359" s="17" t="s">
        <v>170</v>
      </c>
      <c r="BM359" s="254" t="s">
        <v>2267</v>
      </c>
    </row>
    <row r="360" s="2" customFormat="1" ht="16.5" customHeight="1">
      <c r="A360" s="38"/>
      <c r="B360" s="39"/>
      <c r="C360" s="243" t="s">
        <v>2268</v>
      </c>
      <c r="D360" s="243" t="s">
        <v>161</v>
      </c>
      <c r="E360" s="244" t="s">
        <v>2269</v>
      </c>
      <c r="F360" s="245" t="s">
        <v>2270</v>
      </c>
      <c r="G360" s="246" t="s">
        <v>254</v>
      </c>
      <c r="H360" s="247">
        <v>2</v>
      </c>
      <c r="I360" s="248"/>
      <c r="J360" s="249">
        <f>ROUND(I360*H360,2)</f>
        <v>0</v>
      </c>
      <c r="K360" s="245" t="s">
        <v>1</v>
      </c>
      <c r="L360" s="44"/>
      <c r="M360" s="250" t="s">
        <v>1</v>
      </c>
      <c r="N360" s="251" t="s">
        <v>39</v>
      </c>
      <c r="O360" s="91"/>
      <c r="P360" s="252">
        <f>O360*H360</f>
        <v>0</v>
      </c>
      <c r="Q360" s="252">
        <v>0</v>
      </c>
      <c r="R360" s="252">
        <f>Q360*H360</f>
        <v>0</v>
      </c>
      <c r="S360" s="252">
        <v>0</v>
      </c>
      <c r="T360" s="25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4" t="s">
        <v>170</v>
      </c>
      <c r="AT360" s="254" t="s">
        <v>161</v>
      </c>
      <c r="AU360" s="254" t="s">
        <v>83</v>
      </c>
      <c r="AY360" s="17" t="s">
        <v>158</v>
      </c>
      <c r="BE360" s="255">
        <f>IF(N360="základní",J360,0)</f>
        <v>0</v>
      </c>
      <c r="BF360" s="255">
        <f>IF(N360="snížená",J360,0)</f>
        <v>0</v>
      </c>
      <c r="BG360" s="255">
        <f>IF(N360="zákl. přenesená",J360,0)</f>
        <v>0</v>
      </c>
      <c r="BH360" s="255">
        <f>IF(N360="sníž. přenesená",J360,0)</f>
        <v>0</v>
      </c>
      <c r="BI360" s="255">
        <f>IF(N360="nulová",J360,0)</f>
        <v>0</v>
      </c>
      <c r="BJ360" s="17" t="s">
        <v>81</v>
      </c>
      <c r="BK360" s="255">
        <f>ROUND(I360*H360,2)</f>
        <v>0</v>
      </c>
      <c r="BL360" s="17" t="s">
        <v>170</v>
      </c>
      <c r="BM360" s="254" t="s">
        <v>2271</v>
      </c>
    </row>
    <row r="361" s="2" customFormat="1" ht="16.5" customHeight="1">
      <c r="A361" s="38"/>
      <c r="B361" s="39"/>
      <c r="C361" s="294" t="s">
        <v>2272</v>
      </c>
      <c r="D361" s="294" t="s">
        <v>384</v>
      </c>
      <c r="E361" s="295" t="s">
        <v>2273</v>
      </c>
      <c r="F361" s="296" t="s">
        <v>2274</v>
      </c>
      <c r="G361" s="297" t="s">
        <v>254</v>
      </c>
      <c r="H361" s="298">
        <v>2</v>
      </c>
      <c r="I361" s="299"/>
      <c r="J361" s="300">
        <f>ROUND(I361*H361,2)</f>
        <v>0</v>
      </c>
      <c r="K361" s="296" t="s">
        <v>1</v>
      </c>
      <c r="L361" s="301"/>
      <c r="M361" s="302" t="s">
        <v>1</v>
      </c>
      <c r="N361" s="303" t="s">
        <v>39</v>
      </c>
      <c r="O361" s="91"/>
      <c r="P361" s="252">
        <f>O361*H361</f>
        <v>0</v>
      </c>
      <c r="Q361" s="252">
        <v>0</v>
      </c>
      <c r="R361" s="252">
        <f>Q361*H361</f>
        <v>0</v>
      </c>
      <c r="S361" s="252">
        <v>0</v>
      </c>
      <c r="T361" s="25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54" t="s">
        <v>190</v>
      </c>
      <c r="AT361" s="254" t="s">
        <v>384</v>
      </c>
      <c r="AU361" s="254" t="s">
        <v>83</v>
      </c>
      <c r="AY361" s="17" t="s">
        <v>158</v>
      </c>
      <c r="BE361" s="255">
        <f>IF(N361="základní",J361,0)</f>
        <v>0</v>
      </c>
      <c r="BF361" s="255">
        <f>IF(N361="snížená",J361,0)</f>
        <v>0</v>
      </c>
      <c r="BG361" s="255">
        <f>IF(N361="zákl. přenesená",J361,0)</f>
        <v>0</v>
      </c>
      <c r="BH361" s="255">
        <f>IF(N361="sníž. přenesená",J361,0)</f>
        <v>0</v>
      </c>
      <c r="BI361" s="255">
        <f>IF(N361="nulová",J361,0)</f>
        <v>0</v>
      </c>
      <c r="BJ361" s="17" t="s">
        <v>81</v>
      </c>
      <c r="BK361" s="255">
        <f>ROUND(I361*H361,2)</f>
        <v>0</v>
      </c>
      <c r="BL361" s="17" t="s">
        <v>170</v>
      </c>
      <c r="BM361" s="254" t="s">
        <v>2275</v>
      </c>
    </row>
    <row r="362" s="2" customFormat="1" ht="16.5" customHeight="1">
      <c r="A362" s="38"/>
      <c r="B362" s="39"/>
      <c r="C362" s="243" t="s">
        <v>2276</v>
      </c>
      <c r="D362" s="243" t="s">
        <v>161</v>
      </c>
      <c r="E362" s="244" t="s">
        <v>2277</v>
      </c>
      <c r="F362" s="245" t="s">
        <v>2278</v>
      </c>
      <c r="G362" s="246" t="s">
        <v>280</v>
      </c>
      <c r="H362" s="247">
        <v>12</v>
      </c>
      <c r="I362" s="248"/>
      <c r="J362" s="249">
        <f>ROUND(I362*H362,2)</f>
        <v>0</v>
      </c>
      <c r="K362" s="245" t="s">
        <v>1</v>
      </c>
      <c r="L362" s="44"/>
      <c r="M362" s="250" t="s">
        <v>1</v>
      </c>
      <c r="N362" s="251" t="s">
        <v>39</v>
      </c>
      <c r="O362" s="91"/>
      <c r="P362" s="252">
        <f>O362*H362</f>
        <v>0</v>
      </c>
      <c r="Q362" s="252">
        <v>0</v>
      </c>
      <c r="R362" s="252">
        <f>Q362*H362</f>
        <v>0</v>
      </c>
      <c r="S362" s="252">
        <v>0</v>
      </c>
      <c r="T362" s="25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54" t="s">
        <v>170</v>
      </c>
      <c r="AT362" s="254" t="s">
        <v>161</v>
      </c>
      <c r="AU362" s="254" t="s">
        <v>83</v>
      </c>
      <c r="AY362" s="17" t="s">
        <v>158</v>
      </c>
      <c r="BE362" s="255">
        <f>IF(N362="základní",J362,0)</f>
        <v>0</v>
      </c>
      <c r="BF362" s="255">
        <f>IF(N362="snížená",J362,0)</f>
        <v>0</v>
      </c>
      <c r="BG362" s="255">
        <f>IF(N362="zákl. přenesená",J362,0)</f>
        <v>0</v>
      </c>
      <c r="BH362" s="255">
        <f>IF(N362="sníž. přenesená",J362,0)</f>
        <v>0</v>
      </c>
      <c r="BI362" s="255">
        <f>IF(N362="nulová",J362,0)</f>
        <v>0</v>
      </c>
      <c r="BJ362" s="17" t="s">
        <v>81</v>
      </c>
      <c r="BK362" s="255">
        <f>ROUND(I362*H362,2)</f>
        <v>0</v>
      </c>
      <c r="BL362" s="17" t="s">
        <v>170</v>
      </c>
      <c r="BM362" s="254" t="s">
        <v>2279</v>
      </c>
    </row>
    <row r="363" s="2" customFormat="1" ht="16.5" customHeight="1">
      <c r="A363" s="38"/>
      <c r="B363" s="39"/>
      <c r="C363" s="294" t="s">
        <v>2280</v>
      </c>
      <c r="D363" s="294" t="s">
        <v>384</v>
      </c>
      <c r="E363" s="295" t="s">
        <v>2281</v>
      </c>
      <c r="F363" s="296" t="s">
        <v>2282</v>
      </c>
      <c r="G363" s="297" t="s">
        <v>280</v>
      </c>
      <c r="H363" s="298">
        <v>12</v>
      </c>
      <c r="I363" s="299"/>
      <c r="J363" s="300">
        <f>ROUND(I363*H363,2)</f>
        <v>0</v>
      </c>
      <c r="K363" s="296" t="s">
        <v>1</v>
      </c>
      <c r="L363" s="301"/>
      <c r="M363" s="307" t="s">
        <v>1</v>
      </c>
      <c r="N363" s="308" t="s">
        <v>39</v>
      </c>
      <c r="O363" s="280"/>
      <c r="P363" s="281">
        <f>O363*H363</f>
        <v>0</v>
      </c>
      <c r="Q363" s="281">
        <v>0</v>
      </c>
      <c r="R363" s="281">
        <f>Q363*H363</f>
        <v>0</v>
      </c>
      <c r="S363" s="281">
        <v>0</v>
      </c>
      <c r="T363" s="282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54" t="s">
        <v>190</v>
      </c>
      <c r="AT363" s="254" t="s">
        <v>384</v>
      </c>
      <c r="AU363" s="254" t="s">
        <v>83</v>
      </c>
      <c r="AY363" s="17" t="s">
        <v>158</v>
      </c>
      <c r="BE363" s="255">
        <f>IF(N363="základní",J363,0)</f>
        <v>0</v>
      </c>
      <c r="BF363" s="255">
        <f>IF(N363="snížená",J363,0)</f>
        <v>0</v>
      </c>
      <c r="BG363" s="255">
        <f>IF(N363="zákl. přenesená",J363,0)</f>
        <v>0</v>
      </c>
      <c r="BH363" s="255">
        <f>IF(N363="sníž. přenesená",J363,0)</f>
        <v>0</v>
      </c>
      <c r="BI363" s="255">
        <f>IF(N363="nulová",J363,0)</f>
        <v>0</v>
      </c>
      <c r="BJ363" s="17" t="s">
        <v>81</v>
      </c>
      <c r="BK363" s="255">
        <f>ROUND(I363*H363,2)</f>
        <v>0</v>
      </c>
      <c r="BL363" s="17" t="s">
        <v>170</v>
      </c>
      <c r="BM363" s="254" t="s">
        <v>2283</v>
      </c>
    </row>
    <row r="364" s="2" customFormat="1" ht="6.96" customHeight="1">
      <c r="A364" s="38"/>
      <c r="B364" s="66"/>
      <c r="C364" s="67"/>
      <c r="D364" s="67"/>
      <c r="E364" s="67"/>
      <c r="F364" s="67"/>
      <c r="G364" s="67"/>
      <c r="H364" s="67"/>
      <c r="I364" s="192"/>
      <c r="J364" s="67"/>
      <c r="K364" s="67"/>
      <c r="L364" s="44"/>
      <c r="M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</row>
  </sheetData>
  <sheetProtection sheet="1" autoFilter="0" formatColumns="0" formatRows="0" objects="1" scenarios="1" spinCount="100000" saltValue="0Dr9gZ0eYmCjhsYsFxYuA6IWzNXNHJCWigzCobdztpaqyDlQY6cdE71eET7zGY0TsBjfz5hH+g+Y7KWxtVKYcw==" hashValue="ry09JOygxP3EXMUCFJSftp+/0lKImkFUMbSzJmA0IRPbgiyeOQzaQ0lSfx9n62vgIl8VJ+8lTHdxjFNBd/c7UQ==" algorithmName="SHA-512" password="CC35"/>
  <autoFilter ref="C136:K3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MNE\MNE</dc:creator>
  <cp:lastModifiedBy>MNE\MNE</cp:lastModifiedBy>
  <dcterms:created xsi:type="dcterms:W3CDTF">2020-04-15T12:24:33Z</dcterms:created>
  <dcterms:modified xsi:type="dcterms:W3CDTF">2020-04-15T12:24:46Z</dcterms:modified>
</cp:coreProperties>
</file>